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elik IT\bahan\HEADCOUNT KP\"/>
    </mc:Choice>
  </mc:AlternateContent>
  <workbookProtection workbookAlgorithmName="SHA-512" workbookHashValue="Q4zRCAXz1NyLoF3SsBdOR3wFLCyQ5mHUfZfXyW7Md1drMgW8Hg5yIGon4SZB3XV9f0KpeWiSY2AQ6OvDMgKPCA==" workbookSaltValue="DhvuqekxaclxWc7oOq6M8Q==" workbookSpinCount="100000" lockStructure="1"/>
  <bookViews>
    <workbookView xWindow="0" yWindow="0" windowWidth="20490" windowHeight="8445" activeTab="1"/>
  </bookViews>
  <sheets>
    <sheet name="RESULT" sheetId="1" r:id="rId1"/>
    <sheet name="GPMP" sheetId="2" r:id="rId2"/>
    <sheet name="TEST" sheetId="5" state="hidden" r:id="rId3"/>
    <sheet name="GRAF 1" sheetId="3" r:id="rId4"/>
    <sheet name="GRAF 2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22" i="2"/>
  <c r="B21" i="2"/>
  <c r="B1" i="2"/>
  <c r="B5" i="2" l="1"/>
  <c r="B6" i="2"/>
  <c r="B7" i="2"/>
  <c r="B8" i="2"/>
  <c r="B9" i="2"/>
  <c r="B10" i="2"/>
  <c r="B11" i="2"/>
  <c r="B12" i="2"/>
  <c r="B13" i="2"/>
  <c r="D13" i="2"/>
  <c r="E13" i="2"/>
  <c r="F13" i="2"/>
  <c r="C13" i="2" s="1"/>
  <c r="G13" i="2"/>
  <c r="H13" i="2"/>
  <c r="D47" i="1"/>
  <c r="W47" i="1" s="1"/>
  <c r="F47" i="1"/>
  <c r="H47" i="1"/>
  <c r="J47" i="1"/>
  <c r="L47" i="1"/>
  <c r="N47" i="1"/>
  <c r="P47" i="1"/>
  <c r="R47" i="1"/>
  <c r="T47" i="1"/>
  <c r="Z47" i="1" s="1"/>
  <c r="D48" i="1"/>
  <c r="F48" i="1"/>
  <c r="H48" i="1"/>
  <c r="Y48" i="1" s="1"/>
  <c r="J48" i="1"/>
  <c r="L48" i="1"/>
  <c r="N48" i="1"/>
  <c r="P48" i="1"/>
  <c r="R48" i="1"/>
  <c r="T48" i="1"/>
  <c r="X48" i="1"/>
  <c r="D49" i="1"/>
  <c r="W49" i="1" s="1"/>
  <c r="F49" i="1"/>
  <c r="H49" i="1"/>
  <c r="J49" i="1"/>
  <c r="L49" i="1"/>
  <c r="N49" i="1"/>
  <c r="P49" i="1"/>
  <c r="R49" i="1"/>
  <c r="T49" i="1"/>
  <c r="Z49" i="1"/>
  <c r="D50" i="1"/>
  <c r="F50" i="1"/>
  <c r="H50" i="1"/>
  <c r="Y50" i="1" s="1"/>
  <c r="J50" i="1"/>
  <c r="L50" i="1"/>
  <c r="N50" i="1"/>
  <c r="P50" i="1"/>
  <c r="R50" i="1"/>
  <c r="T50" i="1"/>
  <c r="X50" i="1"/>
  <c r="D51" i="1"/>
  <c r="W51" i="1" s="1"/>
  <c r="F51" i="1"/>
  <c r="H51" i="1"/>
  <c r="J51" i="1"/>
  <c r="L51" i="1"/>
  <c r="N51" i="1"/>
  <c r="P51" i="1"/>
  <c r="R51" i="1"/>
  <c r="T51" i="1"/>
  <c r="Z51" i="1"/>
  <c r="D52" i="1"/>
  <c r="F52" i="1"/>
  <c r="H52" i="1"/>
  <c r="Y52" i="1" s="1"/>
  <c r="J52" i="1"/>
  <c r="L52" i="1"/>
  <c r="N52" i="1"/>
  <c r="P52" i="1"/>
  <c r="R52" i="1"/>
  <c r="T52" i="1"/>
  <c r="X52" i="1"/>
  <c r="D53" i="1"/>
  <c r="W53" i="1" s="1"/>
  <c r="F53" i="1"/>
  <c r="H53" i="1"/>
  <c r="J53" i="1"/>
  <c r="L53" i="1"/>
  <c r="N53" i="1"/>
  <c r="P53" i="1"/>
  <c r="R53" i="1"/>
  <c r="T53" i="1"/>
  <c r="Z53" i="1"/>
  <c r="D54" i="1"/>
  <c r="F54" i="1"/>
  <c r="H54" i="1"/>
  <c r="Y54" i="1" s="1"/>
  <c r="J54" i="1"/>
  <c r="L54" i="1"/>
  <c r="N54" i="1"/>
  <c r="P54" i="1"/>
  <c r="R54" i="1"/>
  <c r="T54" i="1"/>
  <c r="X54" i="1"/>
  <c r="D55" i="1"/>
  <c r="W55" i="1" s="1"/>
  <c r="F55" i="1"/>
  <c r="H55" i="1"/>
  <c r="J55" i="1"/>
  <c r="L55" i="1"/>
  <c r="N55" i="1"/>
  <c r="P55" i="1"/>
  <c r="R55" i="1"/>
  <c r="T55" i="1"/>
  <c r="Z55" i="1"/>
  <c r="D56" i="1"/>
  <c r="F56" i="1"/>
  <c r="H56" i="1"/>
  <c r="Y56" i="1" s="1"/>
  <c r="J56" i="1"/>
  <c r="L56" i="1"/>
  <c r="N56" i="1"/>
  <c r="P56" i="1"/>
  <c r="R56" i="1"/>
  <c r="T56" i="1"/>
  <c r="X56" i="1"/>
  <c r="D57" i="1"/>
  <c r="W57" i="1" s="1"/>
  <c r="F57" i="1"/>
  <c r="H57" i="1"/>
  <c r="J57" i="1"/>
  <c r="L57" i="1"/>
  <c r="N57" i="1"/>
  <c r="P57" i="1"/>
  <c r="R57" i="1"/>
  <c r="T57" i="1"/>
  <c r="Z57" i="1"/>
  <c r="D58" i="1"/>
  <c r="F58" i="1"/>
  <c r="H58" i="1"/>
  <c r="Y58" i="1" s="1"/>
  <c r="J58" i="1"/>
  <c r="L58" i="1"/>
  <c r="N58" i="1"/>
  <c r="P58" i="1"/>
  <c r="R58" i="1"/>
  <c r="T58" i="1"/>
  <c r="X58" i="1"/>
  <c r="D59" i="1"/>
  <c r="W59" i="1" s="1"/>
  <c r="F59" i="1"/>
  <c r="H59" i="1"/>
  <c r="J59" i="1"/>
  <c r="L59" i="1"/>
  <c r="N59" i="1"/>
  <c r="P59" i="1"/>
  <c r="R59" i="1"/>
  <c r="T59" i="1"/>
  <c r="Z59" i="1"/>
  <c r="D60" i="1"/>
  <c r="F60" i="1"/>
  <c r="H60" i="1"/>
  <c r="Y60" i="1" s="1"/>
  <c r="J60" i="1"/>
  <c r="L60" i="1"/>
  <c r="N60" i="1"/>
  <c r="P60" i="1"/>
  <c r="R60" i="1"/>
  <c r="T60" i="1"/>
  <c r="X60" i="1"/>
  <c r="T46" i="1"/>
  <c r="R46" i="1"/>
  <c r="P46" i="1"/>
  <c r="N46" i="1"/>
  <c r="L46" i="1"/>
  <c r="J46" i="1"/>
  <c r="H46" i="1"/>
  <c r="X46" i="1" s="1"/>
  <c r="F46" i="1"/>
  <c r="D46" i="1"/>
  <c r="T45" i="1"/>
  <c r="R45" i="1"/>
  <c r="P45" i="1"/>
  <c r="N45" i="1"/>
  <c r="L45" i="1"/>
  <c r="J45" i="1"/>
  <c r="H45" i="1"/>
  <c r="F45" i="1"/>
  <c r="D45" i="1"/>
  <c r="T44" i="1"/>
  <c r="R44" i="1"/>
  <c r="P44" i="1"/>
  <c r="N44" i="1"/>
  <c r="L44" i="1"/>
  <c r="J44" i="1"/>
  <c r="H44" i="1"/>
  <c r="F44" i="1"/>
  <c r="D44" i="1"/>
  <c r="Z44" i="1" s="1"/>
  <c r="T43" i="1"/>
  <c r="R43" i="1"/>
  <c r="P43" i="1"/>
  <c r="N43" i="1"/>
  <c r="L43" i="1"/>
  <c r="J43" i="1"/>
  <c r="H43" i="1"/>
  <c r="F43" i="1"/>
  <c r="D43" i="1"/>
  <c r="T42" i="1"/>
  <c r="R42" i="1"/>
  <c r="P42" i="1"/>
  <c r="N42" i="1"/>
  <c r="L42" i="1"/>
  <c r="J42" i="1"/>
  <c r="H42" i="1"/>
  <c r="X42" i="1" s="1"/>
  <c r="F42" i="1"/>
  <c r="D42" i="1"/>
  <c r="T41" i="1"/>
  <c r="R41" i="1"/>
  <c r="P41" i="1"/>
  <c r="N41" i="1"/>
  <c r="L41" i="1"/>
  <c r="J41" i="1"/>
  <c r="H41" i="1"/>
  <c r="F41" i="1"/>
  <c r="D41" i="1"/>
  <c r="T40" i="1"/>
  <c r="R40" i="1"/>
  <c r="P40" i="1"/>
  <c r="N40" i="1"/>
  <c r="L40" i="1"/>
  <c r="J40" i="1"/>
  <c r="H40" i="1"/>
  <c r="F40" i="1"/>
  <c r="D40" i="1"/>
  <c r="Z40" i="1" s="1"/>
  <c r="T39" i="1"/>
  <c r="R39" i="1"/>
  <c r="P39" i="1"/>
  <c r="N39" i="1"/>
  <c r="L39" i="1"/>
  <c r="J39" i="1"/>
  <c r="H39" i="1"/>
  <c r="F39" i="1"/>
  <c r="D39" i="1"/>
  <c r="T38" i="1"/>
  <c r="R38" i="1"/>
  <c r="P38" i="1"/>
  <c r="N38" i="1"/>
  <c r="L38" i="1"/>
  <c r="J38" i="1"/>
  <c r="H38" i="1"/>
  <c r="X38" i="1" s="1"/>
  <c r="F38" i="1"/>
  <c r="D38" i="1"/>
  <c r="T37" i="1"/>
  <c r="R37" i="1"/>
  <c r="P37" i="1"/>
  <c r="N37" i="1"/>
  <c r="L37" i="1"/>
  <c r="J37" i="1"/>
  <c r="H37" i="1"/>
  <c r="F37" i="1"/>
  <c r="D37" i="1"/>
  <c r="T36" i="1"/>
  <c r="R36" i="1"/>
  <c r="P36" i="1"/>
  <c r="N36" i="1"/>
  <c r="L36" i="1"/>
  <c r="J36" i="1"/>
  <c r="H36" i="1"/>
  <c r="F36" i="1"/>
  <c r="D36" i="1"/>
  <c r="Z36" i="1" s="1"/>
  <c r="T35" i="1"/>
  <c r="R35" i="1"/>
  <c r="P35" i="1"/>
  <c r="N35" i="1"/>
  <c r="L35" i="1"/>
  <c r="J35" i="1"/>
  <c r="H35" i="1"/>
  <c r="F35" i="1"/>
  <c r="D35" i="1"/>
  <c r="T34" i="1"/>
  <c r="R34" i="1"/>
  <c r="P34" i="1"/>
  <c r="N34" i="1"/>
  <c r="L34" i="1"/>
  <c r="J34" i="1"/>
  <c r="H34" i="1"/>
  <c r="X34" i="1" s="1"/>
  <c r="F34" i="1"/>
  <c r="D34" i="1"/>
  <c r="T33" i="1"/>
  <c r="R33" i="1"/>
  <c r="P33" i="1"/>
  <c r="N33" i="1"/>
  <c r="L33" i="1"/>
  <c r="J33" i="1"/>
  <c r="H33" i="1"/>
  <c r="F33" i="1"/>
  <c r="D33" i="1"/>
  <c r="T32" i="1"/>
  <c r="R32" i="1"/>
  <c r="P32" i="1"/>
  <c r="N32" i="1"/>
  <c r="L32" i="1"/>
  <c r="J32" i="1"/>
  <c r="H32" i="1"/>
  <c r="F32" i="1"/>
  <c r="D32" i="1"/>
  <c r="AA32" i="1" s="1"/>
  <c r="T31" i="1"/>
  <c r="R31" i="1"/>
  <c r="P31" i="1"/>
  <c r="N31" i="1"/>
  <c r="L31" i="1"/>
  <c r="J31" i="1"/>
  <c r="H31" i="1"/>
  <c r="F31" i="1"/>
  <c r="D31" i="1"/>
  <c r="T30" i="1"/>
  <c r="R30" i="1"/>
  <c r="P30" i="1"/>
  <c r="N30" i="1"/>
  <c r="L30" i="1"/>
  <c r="J30" i="1"/>
  <c r="H30" i="1"/>
  <c r="X30" i="1" s="1"/>
  <c r="F30" i="1"/>
  <c r="D30" i="1"/>
  <c r="T29" i="1"/>
  <c r="R29" i="1"/>
  <c r="P29" i="1"/>
  <c r="N29" i="1"/>
  <c r="L29" i="1"/>
  <c r="J29" i="1"/>
  <c r="H29" i="1"/>
  <c r="F29" i="1"/>
  <c r="D29" i="1"/>
  <c r="T28" i="1"/>
  <c r="R28" i="1"/>
  <c r="P28" i="1"/>
  <c r="N28" i="1"/>
  <c r="L28" i="1"/>
  <c r="J28" i="1"/>
  <c r="H28" i="1"/>
  <c r="F28" i="1"/>
  <c r="D28" i="1"/>
  <c r="AA28" i="1" s="1"/>
  <c r="T27" i="1"/>
  <c r="R27" i="1"/>
  <c r="P27" i="1"/>
  <c r="N27" i="1"/>
  <c r="L27" i="1"/>
  <c r="J27" i="1"/>
  <c r="H27" i="1"/>
  <c r="F27" i="1"/>
  <c r="D27" i="1"/>
  <c r="T26" i="1"/>
  <c r="R26" i="1"/>
  <c r="P26" i="1"/>
  <c r="N26" i="1"/>
  <c r="L26" i="1"/>
  <c r="J26" i="1"/>
  <c r="H26" i="1"/>
  <c r="Y26" i="1" s="1"/>
  <c r="F26" i="1"/>
  <c r="D26" i="1"/>
  <c r="T25" i="1"/>
  <c r="R25" i="1"/>
  <c r="P25" i="1"/>
  <c r="N25" i="1"/>
  <c r="L25" i="1"/>
  <c r="J25" i="1"/>
  <c r="H25" i="1"/>
  <c r="F25" i="1"/>
  <c r="D25" i="1"/>
  <c r="T24" i="1"/>
  <c r="R24" i="1"/>
  <c r="P24" i="1"/>
  <c r="N24" i="1"/>
  <c r="L24" i="1"/>
  <c r="J24" i="1"/>
  <c r="H24" i="1"/>
  <c r="F24" i="1"/>
  <c r="D24" i="1"/>
  <c r="AA24" i="1" s="1"/>
  <c r="T23" i="1"/>
  <c r="R23" i="1"/>
  <c r="P23" i="1"/>
  <c r="N23" i="1"/>
  <c r="L23" i="1"/>
  <c r="J23" i="1"/>
  <c r="H23" i="1"/>
  <c r="F23" i="1"/>
  <c r="D23" i="1"/>
  <c r="T22" i="1"/>
  <c r="R22" i="1"/>
  <c r="P22" i="1"/>
  <c r="N22" i="1"/>
  <c r="L22" i="1"/>
  <c r="J22" i="1"/>
  <c r="H22" i="1"/>
  <c r="Y22" i="1" s="1"/>
  <c r="F22" i="1"/>
  <c r="D22" i="1"/>
  <c r="T21" i="1"/>
  <c r="R21" i="1"/>
  <c r="P21" i="1"/>
  <c r="N21" i="1"/>
  <c r="L21" i="1"/>
  <c r="J21" i="1"/>
  <c r="H21" i="1"/>
  <c r="F21" i="1"/>
  <c r="D21" i="1"/>
  <c r="T20" i="1"/>
  <c r="R20" i="1"/>
  <c r="P20" i="1"/>
  <c r="N20" i="1"/>
  <c r="L20" i="1"/>
  <c r="J20" i="1"/>
  <c r="H20" i="1"/>
  <c r="F20" i="1"/>
  <c r="D20" i="1"/>
  <c r="AA20" i="1" s="1"/>
  <c r="T19" i="1"/>
  <c r="R19" i="1"/>
  <c r="P19" i="1"/>
  <c r="N19" i="1"/>
  <c r="L19" i="1"/>
  <c r="J19" i="1"/>
  <c r="H19" i="1"/>
  <c r="F19" i="1"/>
  <c r="D19" i="1"/>
  <c r="T18" i="1"/>
  <c r="R18" i="1"/>
  <c r="P18" i="1"/>
  <c r="N18" i="1"/>
  <c r="L18" i="1"/>
  <c r="J18" i="1"/>
  <c r="H18" i="1"/>
  <c r="Y18" i="1" s="1"/>
  <c r="F18" i="1"/>
  <c r="D18" i="1"/>
  <c r="T17" i="1"/>
  <c r="R17" i="1"/>
  <c r="P17" i="1"/>
  <c r="N17" i="1"/>
  <c r="L17" i="1"/>
  <c r="J17" i="1"/>
  <c r="H17" i="1"/>
  <c r="F17" i="1"/>
  <c r="D17" i="1"/>
  <c r="T16" i="1"/>
  <c r="R16" i="1"/>
  <c r="P16" i="1"/>
  <c r="N16" i="1"/>
  <c r="L16" i="1"/>
  <c r="J16" i="1"/>
  <c r="H16" i="1"/>
  <c r="F16" i="1"/>
  <c r="D16" i="1"/>
  <c r="AA16" i="1" s="1"/>
  <c r="T15" i="1"/>
  <c r="R15" i="1"/>
  <c r="P15" i="1"/>
  <c r="N15" i="1"/>
  <c r="L15" i="1"/>
  <c r="J15" i="1"/>
  <c r="H15" i="1"/>
  <c r="F15" i="1"/>
  <c r="D15" i="1"/>
  <c r="T14" i="1"/>
  <c r="R14" i="1"/>
  <c r="P14" i="1"/>
  <c r="F11" i="2" s="1"/>
  <c r="N14" i="1"/>
  <c r="L14" i="1"/>
  <c r="J14" i="1"/>
  <c r="H14" i="1"/>
  <c r="Y14" i="1" s="1"/>
  <c r="F14" i="1"/>
  <c r="D14" i="1"/>
  <c r="T13" i="1"/>
  <c r="R13" i="1"/>
  <c r="H12" i="2" s="1"/>
  <c r="P13" i="1"/>
  <c r="N13" i="1"/>
  <c r="L13" i="1"/>
  <c r="J13" i="1"/>
  <c r="H8" i="2" s="1"/>
  <c r="H13" i="1"/>
  <c r="F13" i="1"/>
  <c r="D13" i="1"/>
  <c r="T12" i="1"/>
  <c r="R12" i="1"/>
  <c r="G12" i="2" s="1"/>
  <c r="P12" i="1"/>
  <c r="N12" i="1"/>
  <c r="L12" i="1"/>
  <c r="F9" i="2" s="1"/>
  <c r="J12" i="1"/>
  <c r="G8" i="2" s="1"/>
  <c r="H12" i="1"/>
  <c r="F12" i="1"/>
  <c r="D12" i="1"/>
  <c r="AA12" i="1" s="1"/>
  <c r="T11" i="1"/>
  <c r="R11" i="1"/>
  <c r="E12" i="2" s="1"/>
  <c r="P11" i="1"/>
  <c r="G11" i="2" s="1"/>
  <c r="N11" i="1"/>
  <c r="E10" i="2" s="1"/>
  <c r="L11" i="1"/>
  <c r="G9" i="2" s="1"/>
  <c r="J11" i="1"/>
  <c r="E8" i="2" s="1"/>
  <c r="H11" i="1"/>
  <c r="F7" i="2" s="1"/>
  <c r="F11" i="1"/>
  <c r="E6" i="2" s="1"/>
  <c r="D11" i="1"/>
  <c r="D5" i="2" s="1"/>
  <c r="D12" i="2" l="1"/>
  <c r="H10" i="2"/>
  <c r="D8" i="2"/>
  <c r="I8" i="2" s="1"/>
  <c r="H6" i="2"/>
  <c r="F5" i="2"/>
  <c r="Z13" i="1"/>
  <c r="Z17" i="1"/>
  <c r="Z21" i="1"/>
  <c r="Z25" i="1"/>
  <c r="Z29" i="1"/>
  <c r="Y30" i="1"/>
  <c r="W32" i="1"/>
  <c r="Z33" i="1"/>
  <c r="Y34" i="1"/>
  <c r="AA36" i="1"/>
  <c r="Z37" i="1"/>
  <c r="Y38" i="1"/>
  <c r="AA40" i="1"/>
  <c r="Z41" i="1"/>
  <c r="Y42" i="1"/>
  <c r="AA44" i="1"/>
  <c r="Z45" i="1"/>
  <c r="Y46" i="1"/>
  <c r="E11" i="2"/>
  <c r="G10" i="2"/>
  <c r="E9" i="2"/>
  <c r="G6" i="2"/>
  <c r="C6" i="2" s="1"/>
  <c r="E5" i="2"/>
  <c r="X13" i="1"/>
  <c r="AA14" i="1"/>
  <c r="X17" i="1"/>
  <c r="AA18" i="1"/>
  <c r="X21" i="1"/>
  <c r="AA22" i="1"/>
  <c r="X25" i="1"/>
  <c r="AA26" i="1"/>
  <c r="X29" i="1"/>
  <c r="AA30" i="1"/>
  <c r="AA33" i="1"/>
  <c r="AA34" i="1"/>
  <c r="AA37" i="1"/>
  <c r="AA38" i="1"/>
  <c r="AA41" i="1"/>
  <c r="AA42" i="1"/>
  <c r="AA45" i="1"/>
  <c r="AA46" i="1"/>
  <c r="F12" i="2"/>
  <c r="I12" i="2" s="1"/>
  <c r="H11" i="2"/>
  <c r="D11" i="2"/>
  <c r="I11" i="2" s="1"/>
  <c r="F10" i="2"/>
  <c r="J10" i="2" s="1"/>
  <c r="H9" i="2"/>
  <c r="D9" i="2"/>
  <c r="C9" i="2" s="1"/>
  <c r="F8" i="2"/>
  <c r="F6" i="2"/>
  <c r="J6" i="2" s="1"/>
  <c r="H5" i="2"/>
  <c r="D10" i="2"/>
  <c r="D6" i="2"/>
  <c r="E7" i="2"/>
  <c r="Z11" i="1"/>
  <c r="Z19" i="1"/>
  <c r="Z23" i="1"/>
  <c r="Z27" i="1"/>
  <c r="Z31" i="1"/>
  <c r="X33" i="1"/>
  <c r="Z35" i="1"/>
  <c r="X37" i="1"/>
  <c r="Z39" i="1"/>
  <c r="X41" i="1"/>
  <c r="Z43" i="1"/>
  <c r="X45" i="1"/>
  <c r="G5" i="2"/>
  <c r="C5" i="2" s="1"/>
  <c r="C12" i="2"/>
  <c r="C8" i="2"/>
  <c r="H7" i="2"/>
  <c r="D7" i="2"/>
  <c r="I7" i="2" s="1"/>
  <c r="Z15" i="1"/>
  <c r="G7" i="2"/>
  <c r="J13" i="2"/>
  <c r="J9" i="2"/>
  <c r="I13" i="2"/>
  <c r="C11" i="2"/>
  <c r="I9" i="2"/>
  <c r="I10" i="2"/>
  <c r="I6" i="2"/>
  <c r="AA60" i="1"/>
  <c r="W60" i="1"/>
  <c r="Y59" i="1"/>
  <c r="AA58" i="1"/>
  <c r="W58" i="1"/>
  <c r="Y57" i="1"/>
  <c r="AA56" i="1"/>
  <c r="W56" i="1"/>
  <c r="Y55" i="1"/>
  <c r="AA54" i="1"/>
  <c r="W54" i="1"/>
  <c r="Y53" i="1"/>
  <c r="AA52" i="1"/>
  <c r="W52" i="1"/>
  <c r="Y51" i="1"/>
  <c r="AA50" i="1"/>
  <c r="W50" i="1"/>
  <c r="Y49" i="1"/>
  <c r="AA48" i="1"/>
  <c r="W48" i="1"/>
  <c r="Y47" i="1"/>
  <c r="Z60" i="1"/>
  <c r="X59" i="1"/>
  <c r="Z58" i="1"/>
  <c r="X57" i="1"/>
  <c r="Z56" i="1"/>
  <c r="X55" i="1"/>
  <c r="Z54" i="1"/>
  <c r="X53" i="1"/>
  <c r="Z52" i="1"/>
  <c r="X51" i="1"/>
  <c r="Z50" i="1"/>
  <c r="X49" i="1"/>
  <c r="Z48" i="1"/>
  <c r="X47" i="1"/>
  <c r="AA59" i="1"/>
  <c r="AA57" i="1"/>
  <c r="AA55" i="1"/>
  <c r="AA53" i="1"/>
  <c r="AA51" i="1"/>
  <c r="AA49" i="1"/>
  <c r="AA47" i="1"/>
  <c r="W11" i="1"/>
  <c r="AA11" i="1"/>
  <c r="X12" i="1"/>
  <c r="Y13" i="1"/>
  <c r="Z14" i="1"/>
  <c r="W15" i="1"/>
  <c r="AA15" i="1"/>
  <c r="X16" i="1"/>
  <c r="Y17" i="1"/>
  <c r="Z18" i="1"/>
  <c r="W19" i="1"/>
  <c r="AA19" i="1"/>
  <c r="X20" i="1"/>
  <c r="Y21" i="1"/>
  <c r="Z22" i="1"/>
  <c r="W23" i="1"/>
  <c r="AA23" i="1"/>
  <c r="X24" i="1"/>
  <c r="Y25" i="1"/>
  <c r="Z26" i="1"/>
  <c r="W27" i="1"/>
  <c r="AA27" i="1"/>
  <c r="X28" i="1"/>
  <c r="Y29" i="1"/>
  <c r="Z30" i="1"/>
  <c r="W31" i="1"/>
  <c r="AA31" i="1"/>
  <c r="X32" i="1"/>
  <c r="AB32" i="1" s="1"/>
  <c r="Y33" i="1"/>
  <c r="Z34" i="1"/>
  <c r="W35" i="1"/>
  <c r="AA35" i="1"/>
  <c r="X36" i="1"/>
  <c r="Y37" i="1"/>
  <c r="Z38" i="1"/>
  <c r="W39" i="1"/>
  <c r="AA39" i="1"/>
  <c r="X40" i="1"/>
  <c r="Y41" i="1"/>
  <c r="Z42" i="1"/>
  <c r="W43" i="1"/>
  <c r="AA43" i="1"/>
  <c r="X44" i="1"/>
  <c r="Y45" i="1"/>
  <c r="Z46" i="1"/>
  <c r="X11" i="1"/>
  <c r="Y12" i="1"/>
  <c r="W14" i="1"/>
  <c r="X15" i="1"/>
  <c r="Y16" i="1"/>
  <c r="W18" i="1"/>
  <c r="X19" i="1"/>
  <c r="Y20" i="1"/>
  <c r="W22" i="1"/>
  <c r="X23" i="1"/>
  <c r="Y24" i="1"/>
  <c r="W26" i="1"/>
  <c r="X27" i="1"/>
  <c r="Y28" i="1"/>
  <c r="W30" i="1"/>
  <c r="X31" i="1"/>
  <c r="Y32" i="1"/>
  <c r="W34" i="1"/>
  <c r="X35" i="1"/>
  <c r="Y36" i="1"/>
  <c r="W38" i="1"/>
  <c r="X39" i="1"/>
  <c r="Y40" i="1"/>
  <c r="W42" i="1"/>
  <c r="AB42" i="1" s="1"/>
  <c r="X43" i="1"/>
  <c r="Y44" i="1"/>
  <c r="W46" i="1"/>
  <c r="Y11" i="1"/>
  <c r="Z12" i="1"/>
  <c r="W13" i="1"/>
  <c r="AB13" i="1" s="1"/>
  <c r="AA13" i="1"/>
  <c r="X14" i="1"/>
  <c r="Y15" i="1"/>
  <c r="Z16" i="1"/>
  <c r="W17" i="1"/>
  <c r="AA17" i="1"/>
  <c r="X18" i="1"/>
  <c r="Y19" i="1"/>
  <c r="Z20" i="1"/>
  <c r="W21" i="1"/>
  <c r="AB21" i="1" s="1"/>
  <c r="AA21" i="1"/>
  <c r="X22" i="1"/>
  <c r="Y23" i="1"/>
  <c r="Z24" i="1"/>
  <c r="W25" i="1"/>
  <c r="AA25" i="1"/>
  <c r="X26" i="1"/>
  <c r="Y27" i="1"/>
  <c r="Z28" i="1"/>
  <c r="W29" i="1"/>
  <c r="AA29" i="1"/>
  <c r="Y31" i="1"/>
  <c r="Z32" i="1"/>
  <c r="W33" i="1"/>
  <c r="Y35" i="1"/>
  <c r="W37" i="1"/>
  <c r="AB37" i="1" s="1"/>
  <c r="Y39" i="1"/>
  <c r="W41" i="1"/>
  <c r="Y43" i="1"/>
  <c r="W45" i="1"/>
  <c r="AB45" i="1" s="1"/>
  <c r="W12" i="1"/>
  <c r="W16" i="1"/>
  <c r="W20" i="1"/>
  <c r="W24" i="1"/>
  <c r="AB24" i="1" s="1"/>
  <c r="W28" i="1"/>
  <c r="W36" i="1"/>
  <c r="W40" i="1"/>
  <c r="AB40" i="1" s="1"/>
  <c r="W44" i="1"/>
  <c r="AB44" i="1" s="1"/>
  <c r="AB34" i="1" l="1"/>
  <c r="I5" i="2"/>
  <c r="J12" i="2"/>
  <c r="C10" i="2"/>
  <c r="J5" i="2"/>
  <c r="AB20" i="1"/>
  <c r="AB46" i="1"/>
  <c r="AB30" i="1"/>
  <c r="AB36" i="1"/>
  <c r="AB16" i="1"/>
  <c r="AB41" i="1"/>
  <c r="AB33" i="1"/>
  <c r="AB29" i="1"/>
  <c r="AB28" i="1"/>
  <c r="AB12" i="1"/>
  <c r="AB38" i="1"/>
  <c r="J11" i="2"/>
  <c r="J8" i="2"/>
  <c r="C7" i="2"/>
  <c r="J7" i="2"/>
  <c r="AB18" i="1"/>
  <c r="AB35" i="1"/>
  <c r="AB19" i="1"/>
  <c r="AB25" i="1"/>
  <c r="AB22" i="1"/>
  <c r="AB31" i="1"/>
  <c r="AB15" i="1"/>
  <c r="AB26" i="1"/>
  <c r="AB43" i="1"/>
  <c r="AB27" i="1"/>
  <c r="AB11" i="1"/>
  <c r="AB17" i="1"/>
  <c r="AB14" i="1"/>
  <c r="AB39" i="1"/>
  <c r="AB23" i="1"/>
</calcChain>
</file>

<file path=xl/sharedStrings.xml><?xml version="1.0" encoding="utf-8"?>
<sst xmlns="http://schemas.openxmlformats.org/spreadsheetml/2006/main" count="175" uniqueCount="84">
  <si>
    <t>LAPORAN PENCAPAIAN MURID DARJAH 6</t>
  </si>
  <si>
    <t>TAHUN 2016</t>
  </si>
  <si>
    <t>CEMERLANG</t>
  </si>
  <si>
    <t>SEDERHANA</t>
  </si>
  <si>
    <t>PEMULIHAN</t>
  </si>
  <si>
    <t>TH</t>
  </si>
  <si>
    <t>TIDAK HADIR</t>
  </si>
  <si>
    <t>BIL</t>
  </si>
  <si>
    <t>NAMA MURID</t>
  </si>
  <si>
    <t>UJIAN 1</t>
  </si>
  <si>
    <t>PEPERIKSAAN SEMESTER 1</t>
  </si>
  <si>
    <t>SET 1</t>
  </si>
  <si>
    <t>PERCUBAAN 1</t>
  </si>
  <si>
    <t>KERTAS MODEL 2</t>
  </si>
  <si>
    <t>KERTAS MODEL 3</t>
  </si>
  <si>
    <t>KERTAS MODEL 4</t>
  </si>
  <si>
    <t>MODEL GENIUS 6</t>
  </si>
  <si>
    <t>PERCUBAAN 2</t>
  </si>
  <si>
    <t>UPSR</t>
  </si>
  <si>
    <t>KEPUTUSAN KESELURUHAN</t>
  </si>
  <si>
    <t>GALUS</t>
  </si>
  <si>
    <t>MARKAH</t>
  </si>
  <si>
    <t>GRED</t>
  </si>
  <si>
    <t>E</t>
  </si>
  <si>
    <t>%</t>
  </si>
  <si>
    <t>G</t>
  </si>
  <si>
    <t>A</t>
  </si>
  <si>
    <t>B</t>
  </si>
  <si>
    <t>C</t>
  </si>
  <si>
    <t>D</t>
  </si>
  <si>
    <t>ADIB IZZ ZIKRY BIN ZAINAL ABIDIN</t>
  </si>
  <si>
    <t>AHCIK BIN UMAALI</t>
  </si>
  <si>
    <t>FARIYATUL ROHANIYAH BINTI RONIL</t>
  </si>
  <si>
    <t>MOHAMAD ASRI BIN ASPAR</t>
  </si>
  <si>
    <t>MOHAMMAD HIKRAM BIN DAWANG</t>
  </si>
  <si>
    <t>MOHAMMAD REDWAN QUSAIREE BIN TUNGGAL</t>
  </si>
  <si>
    <t>MOHD AIMAN BIN ABD. RAHMAN</t>
  </si>
  <si>
    <t>MOHD AL HABSHEE BIN RASMI</t>
  </si>
  <si>
    <t>MOHD FYAREED SHAHRYOL AZMYEE BIN AZAMAN</t>
  </si>
  <si>
    <t>MOHD SYAHQAYYUM BIN NORDIN</t>
  </si>
  <si>
    <t>MOHD SYAHRIZAM BIN ALI</t>
  </si>
  <si>
    <t>MUHAMMAD HAIKAL HAKIM BIN ROSLIE</t>
  </si>
  <si>
    <t>MUHAMMAD SYAHRIZAL BIN SAIMAN</t>
  </si>
  <si>
    <t>MUHAMMAD ZALANI BIN ROZALI</t>
  </si>
  <si>
    <t>NOOR FATIMAH ARNI BINTI JUMAAT</t>
  </si>
  <si>
    <t>NOR ASMAH FATIHA BINTI TARJUDIN</t>
  </si>
  <si>
    <t>NORFARAHDIBAH BINTI HUSRIN</t>
  </si>
  <si>
    <t>NUR AINUL MARDHIAH BINTI SAID</t>
  </si>
  <si>
    <t>NUR ANISA BINTI NUR RADIN</t>
  </si>
  <si>
    <t>NUR FAIZATUL IKMA NADIA BINTI MAJURI</t>
  </si>
  <si>
    <t>NUR SHAFIRA AZIERA BINTI SHAHBUDIN</t>
  </si>
  <si>
    <t>NUR SHAZWI BINTI SAIMAN</t>
  </si>
  <si>
    <t>NUR SYAZWANI BINTI AWANG BADUL</t>
  </si>
  <si>
    <t>NUR SYAZWINA BINTI AWANG BADUL</t>
  </si>
  <si>
    <t>NUR WAHDATUL ATIRA BINTI HASDI</t>
  </si>
  <si>
    <t>NURUL FARAHDILLAH NADIA BINTI AWANG</t>
  </si>
  <si>
    <t>NURULNATASHA BALQIS BINTI ABDUL MAJID</t>
  </si>
  <si>
    <t>ROHAIDAH BINTI SALLEH</t>
  </si>
  <si>
    <t>SITI ESYAH ERMEYZAH BINTI ABDULAZIS</t>
  </si>
  <si>
    <t>SITI FAZILAH BINTI FADZILY</t>
  </si>
  <si>
    <t>SITI NOOR SHAKILAH BINTI NASIR</t>
  </si>
  <si>
    <t>SITI NORAFIQKHA BINTI JUNAIDI</t>
  </si>
  <si>
    <t>SITI NORSOFEANI BINTI ROSLAN</t>
  </si>
  <si>
    <t>SITI NUR SHAFIQAH BINTI JEFFREY</t>
  </si>
  <si>
    <t>SITI ZUBAIDAH BINTI DARMANSA</t>
  </si>
  <si>
    <t>ZAMRINAH BINTI ZAMRI</t>
  </si>
  <si>
    <t>MATA PELAJARAN</t>
  </si>
  <si>
    <t>% LULUS</t>
  </si>
  <si>
    <t>GPMP</t>
  </si>
  <si>
    <t>Disediakan oleh;</t>
  </si>
  <si>
    <t>______________________________</t>
  </si>
  <si>
    <t>ANALISIS GPMP</t>
  </si>
  <si>
    <t>BIL. CALON</t>
  </si>
  <si>
    <t>PERBANDINGAN GPMP</t>
  </si>
  <si>
    <t>PERBANDINGAN % LULUS</t>
  </si>
  <si>
    <t>SEKOLAH:</t>
  </si>
  <si>
    <t>SK CELIK IT</t>
  </si>
  <si>
    <t>SAINS</t>
  </si>
  <si>
    <t>GURU SUBJEK :</t>
  </si>
  <si>
    <t>SUBJEK :</t>
  </si>
  <si>
    <t>MUHD TAMRIN TAMPA</t>
  </si>
  <si>
    <t>KELAS :</t>
  </si>
  <si>
    <t>6 UNGU</t>
  </si>
  <si>
    <t>RUJUKAN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</si>
</sst>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theme="1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9" borderId="1" xfId="0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 vertical="center"/>
    </xf>
    <xf numFmtId="0" fontId="0" fillId="9" borderId="1" xfId="0" applyFill="1" applyBorder="1"/>
    <xf numFmtId="0" fontId="5" fillId="9" borderId="1" xfId="1" applyFont="1" applyFill="1" applyBorder="1" applyAlignment="1" applyProtection="1">
      <alignment horizontal="center"/>
      <protection hidden="1"/>
    </xf>
    <xf numFmtId="0" fontId="5" fillId="9" borderId="21" xfId="1" applyFont="1" applyFill="1" applyBorder="1" applyAlignment="1" applyProtection="1">
      <alignment horizontal="center"/>
      <protection hidden="1"/>
    </xf>
    <xf numFmtId="0" fontId="5" fillId="9" borderId="22" xfId="1" applyFont="1" applyFill="1" applyBorder="1" applyAlignment="1" applyProtection="1">
      <alignment horizontal="center"/>
      <protection hidden="1"/>
    </xf>
    <xf numFmtId="0" fontId="5" fillId="9" borderId="16" xfId="1" applyFont="1" applyFill="1" applyBorder="1" applyAlignment="1" applyProtection="1">
      <alignment horizontal="center"/>
      <protection hidden="1"/>
    </xf>
    <xf numFmtId="0" fontId="5" fillId="9" borderId="15" xfId="1" applyFont="1" applyFill="1" applyBorder="1" applyAlignment="1" applyProtection="1">
      <alignment horizontal="center"/>
      <protection hidden="1"/>
    </xf>
    <xf numFmtId="0" fontId="5" fillId="9" borderId="17" xfId="1" applyFont="1" applyFill="1" applyBorder="1" applyAlignment="1" applyProtection="1">
      <alignment horizontal="center"/>
      <protection hidden="1"/>
    </xf>
    <xf numFmtId="0" fontId="0" fillId="11" borderId="1" xfId="0" applyFill="1" applyBorder="1"/>
    <xf numFmtId="0" fontId="0" fillId="11" borderId="1" xfId="0" applyFill="1" applyBorder="1" applyAlignment="1">
      <alignment horizontal="center" vertical="center"/>
    </xf>
    <xf numFmtId="1" fontId="0" fillId="11" borderId="1" xfId="0" applyNumberFormat="1" applyFill="1" applyBorder="1" applyAlignment="1">
      <alignment horizontal="center" vertical="center"/>
    </xf>
    <xf numFmtId="2" fontId="0" fillId="11" borderId="1" xfId="0" applyNumberForma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0" fontId="0" fillId="9" borderId="0" xfId="0" applyFill="1"/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1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Protection="1">
      <protection hidden="1"/>
    </xf>
    <xf numFmtId="0" fontId="0" fillId="2" borderId="1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2" fillId="5" borderId="23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 wrapText="1"/>
      <protection locked="0" hidden="1"/>
    </xf>
    <xf numFmtId="0" fontId="2" fillId="5" borderId="11" xfId="0" applyFont="1" applyFill="1" applyBorder="1" applyAlignment="1" applyProtection="1">
      <alignment horizontal="center" vertical="center" wrapText="1"/>
      <protection locked="0" hidden="1"/>
    </xf>
    <xf numFmtId="0" fontId="2" fillId="5" borderId="3" xfId="0" applyFont="1" applyFill="1" applyBorder="1" applyAlignment="1" applyProtection="1">
      <alignment horizontal="center" vertical="center" wrapText="1"/>
      <protection locked="0" hidden="1"/>
    </xf>
    <xf numFmtId="0" fontId="2" fillId="5" borderId="26" xfId="0" applyFont="1" applyFill="1" applyBorder="1" applyAlignment="1" applyProtection="1">
      <alignment horizontal="center" vertical="center" wrapText="1"/>
      <protection locked="0" hidden="1"/>
    </xf>
    <xf numFmtId="0" fontId="2" fillId="6" borderId="3" xfId="0" applyFont="1" applyFill="1" applyBorder="1" applyAlignment="1" applyProtection="1">
      <alignment horizontal="center" vertical="center" wrapText="1"/>
      <protection hidden="1"/>
    </xf>
    <xf numFmtId="0" fontId="2" fillId="6" borderId="26" xfId="0" applyFont="1" applyFill="1" applyBorder="1" applyAlignment="1" applyProtection="1">
      <alignment horizontal="center" vertical="center" wrapText="1"/>
      <protection hidden="1"/>
    </xf>
    <xf numFmtId="0" fontId="1" fillId="7" borderId="10" xfId="0" applyFont="1" applyFill="1" applyBorder="1" applyAlignment="1" applyProtection="1">
      <alignment horizontal="center" vertical="center" wrapText="1"/>
      <protection hidden="1"/>
    </xf>
    <xf numFmtId="0" fontId="1" fillId="7" borderId="20" xfId="0" applyFont="1" applyFill="1" applyBorder="1" applyAlignment="1" applyProtection="1">
      <alignment horizontal="center" vertical="center" wrapText="1"/>
      <protection hidden="1"/>
    </xf>
    <xf numFmtId="0" fontId="1" fillId="7" borderId="11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0" fontId="2" fillId="5" borderId="5" xfId="0" applyFont="1" applyFill="1" applyBorder="1" applyAlignment="1" applyProtection="1">
      <alignment horizontal="center" vertical="center"/>
      <protection hidden="1"/>
    </xf>
    <xf numFmtId="0" fontId="2" fillId="5" borderId="24" xfId="0" applyFont="1" applyFill="1" applyBorder="1" applyAlignment="1" applyProtection="1">
      <alignment horizontal="center" vertical="center"/>
      <protection hidden="1"/>
    </xf>
    <xf numFmtId="0" fontId="2" fillId="5" borderId="17" xfId="0" applyFont="1" applyFill="1" applyBorder="1" applyAlignment="1" applyProtection="1">
      <alignment horizontal="center" vertical="center" wrapText="1"/>
      <protection locked="0" hidden="1"/>
    </xf>
    <xf numFmtId="0" fontId="2" fillId="5" borderId="16" xfId="0" applyFont="1" applyFill="1" applyBorder="1" applyAlignment="1" applyProtection="1">
      <alignment horizontal="center" vertical="center" wrapText="1"/>
      <protection locked="0" hidden="1"/>
    </xf>
    <xf numFmtId="0" fontId="2" fillId="5" borderId="7" xfId="0" applyFont="1" applyFill="1" applyBorder="1" applyAlignment="1" applyProtection="1">
      <alignment horizontal="center" vertical="center" wrapText="1"/>
      <protection locked="0" hidden="1"/>
    </xf>
    <xf numFmtId="0" fontId="2" fillId="5" borderId="18" xfId="0" applyFont="1" applyFill="1" applyBorder="1" applyAlignment="1" applyProtection="1">
      <alignment horizontal="center" vertical="center" wrapText="1"/>
      <protection locked="0" hidden="1"/>
    </xf>
    <xf numFmtId="0" fontId="2" fillId="6" borderId="7" xfId="0" applyFont="1" applyFill="1" applyBorder="1" applyAlignment="1" applyProtection="1">
      <alignment horizontal="center" vertical="center" wrapText="1"/>
      <protection hidden="1"/>
    </xf>
    <xf numFmtId="0" fontId="2" fillId="6" borderId="18" xfId="0" applyFont="1" applyFill="1" applyBorder="1" applyAlignment="1" applyProtection="1">
      <alignment horizontal="center" vertical="center" wrapText="1"/>
      <protection hidden="1"/>
    </xf>
    <xf numFmtId="0" fontId="1" fillId="7" borderId="17" xfId="0" applyFont="1" applyFill="1" applyBorder="1" applyAlignment="1" applyProtection="1">
      <alignment horizontal="center" vertical="center" wrapText="1"/>
      <protection hidden="1"/>
    </xf>
    <xf numFmtId="0" fontId="1" fillId="7" borderId="22" xfId="0" applyFont="1" applyFill="1" applyBorder="1" applyAlignment="1" applyProtection="1">
      <alignment horizontal="center" vertical="center" wrapText="1"/>
      <protection hidden="1"/>
    </xf>
    <xf numFmtId="0" fontId="1" fillId="7" borderId="1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8" borderId="9" xfId="0" applyFont="1" applyFill="1" applyBorder="1" applyAlignment="1" applyProtection="1">
      <alignment horizontal="center" vertical="center"/>
      <protection hidden="1"/>
    </xf>
    <xf numFmtId="0" fontId="3" fillId="9" borderId="13" xfId="0" applyFont="1" applyFill="1" applyBorder="1" applyAlignment="1" applyProtection="1">
      <alignment horizontal="center" vertical="center"/>
      <protection hidden="1"/>
    </xf>
    <xf numFmtId="0" fontId="2" fillId="8" borderId="12" xfId="0" applyFont="1" applyFill="1" applyBorder="1" applyAlignment="1" applyProtection="1">
      <alignment horizontal="center" vertical="center"/>
      <protection hidden="1"/>
    </xf>
    <xf numFmtId="0" fontId="3" fillId="9" borderId="14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2" fillId="3" borderId="28" xfId="0" applyFont="1" applyFill="1" applyBorder="1" applyAlignment="1" applyProtection="1">
      <alignment horizontal="center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13" borderId="1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vertical="center" wrapText="1"/>
      <protection locked="0" hidden="1"/>
    </xf>
    <xf numFmtId="1" fontId="0" fillId="9" borderId="15" xfId="0" applyNumberFormat="1" applyFill="1" applyBorder="1" applyAlignment="1" applyProtection="1">
      <alignment horizontal="center" vertical="center"/>
      <protection locked="0" hidden="1"/>
    </xf>
    <xf numFmtId="0" fontId="0" fillId="9" borderId="21" xfId="0" applyFill="1" applyBorder="1" applyAlignment="1" applyProtection="1">
      <alignment horizontal="center" vertical="center"/>
      <protection hidden="1"/>
    </xf>
    <xf numFmtId="1" fontId="0" fillId="9" borderId="4" xfId="0" applyNumberFormat="1" applyFill="1" applyBorder="1" applyAlignment="1" applyProtection="1">
      <alignment horizontal="center" vertical="center"/>
      <protection locked="0" hidden="1"/>
    </xf>
    <xf numFmtId="0" fontId="0" fillId="9" borderId="27" xfId="0" applyFill="1" applyBorder="1" applyAlignment="1" applyProtection="1">
      <alignment horizontal="center" vertic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Font="1" applyBorder="1" applyAlignment="1" applyProtection="1">
      <alignment horizontal="center" wrapText="1"/>
      <protection hidden="1"/>
    </xf>
    <xf numFmtId="1" fontId="0" fillId="0" borderId="4" xfId="0" applyNumberFormat="1" applyFont="1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1" fontId="0" fillId="0" borderId="0" xfId="0" applyNumberFormat="1" applyProtection="1">
      <protection hidden="1"/>
    </xf>
    <xf numFmtId="0" fontId="4" fillId="0" borderId="0" xfId="2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24" xfId="0" applyBorder="1" applyAlignment="1" applyProtection="1">
      <alignment vertical="center" wrapText="1"/>
      <protection locked="0"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vertical="center" wrapText="1"/>
      <protection locked="0" hidden="1"/>
    </xf>
    <xf numFmtId="1" fontId="0" fillId="9" borderId="17" xfId="0" applyNumberFormat="1" applyFill="1" applyBorder="1" applyAlignment="1" applyProtection="1">
      <alignment horizontal="center" vertical="center"/>
      <protection locked="0" hidden="1"/>
    </xf>
    <xf numFmtId="0" fontId="0" fillId="9" borderId="16" xfId="0" applyFill="1" applyBorder="1" applyAlignment="1" applyProtection="1">
      <alignment horizontal="center" vertical="center"/>
      <protection hidden="1"/>
    </xf>
    <xf numFmtId="0" fontId="0" fillId="9" borderId="18" xfId="0" applyFill="1" applyBorder="1" applyAlignment="1" applyProtection="1">
      <alignment horizontal="center" vertical="center"/>
      <protection hidden="1"/>
    </xf>
    <xf numFmtId="1" fontId="0" fillId="0" borderId="7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Protection="1">
      <protection locked="0" hidden="1"/>
    </xf>
    <xf numFmtId="0" fontId="2" fillId="0" borderId="0" xfId="0" applyFont="1" applyAlignment="1" applyProtection="1">
      <alignment horizontal="center"/>
      <protection hidden="1"/>
    </xf>
    <xf numFmtId="0" fontId="2" fillId="10" borderId="1" xfId="0" applyFont="1" applyFill="1" applyBorder="1" applyAlignment="1" applyProtection="1">
      <alignment horizontal="center"/>
      <protection hidden="1"/>
    </xf>
    <xf numFmtId="0" fontId="2" fillId="1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0" fillId="11" borderId="1" xfId="0" applyFill="1" applyBorder="1" applyProtection="1">
      <protection hidden="1"/>
    </xf>
    <xf numFmtId="0" fontId="0" fillId="11" borderId="1" xfId="0" applyFill="1" applyBorder="1" applyAlignment="1" applyProtection="1">
      <alignment horizontal="center" vertical="center"/>
      <protection hidden="1"/>
    </xf>
    <xf numFmtId="1" fontId="0" fillId="11" borderId="1" xfId="0" applyNumberFormat="1" applyFill="1" applyBorder="1" applyAlignment="1" applyProtection="1">
      <alignment horizontal="center" vertical="center"/>
      <protection hidden="1"/>
    </xf>
    <xf numFmtId="2" fontId="0" fillId="11" borderId="1" xfId="0" applyNumberFormat="1" applyFill="1" applyBorder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0" fillId="9" borderId="1" xfId="0" applyFill="1" applyBorder="1" applyAlignment="1" applyProtection="1">
      <alignment horizontal="center" vertical="center"/>
      <protection hidden="1"/>
    </xf>
    <xf numFmtId="1" fontId="0" fillId="9" borderId="1" xfId="0" applyNumberFormat="1" applyFill="1" applyBorder="1" applyAlignment="1" applyProtection="1">
      <alignment horizontal="center" vertical="center"/>
      <protection hidden="1"/>
    </xf>
    <xf numFmtId="2" fontId="0" fillId="9" borderId="1" xfId="0" applyNumberFormat="1" applyFill="1" applyBorder="1" applyAlignment="1" applyProtection="1">
      <alignment horizontal="center" vertical="center"/>
      <protection hidden="1"/>
    </xf>
    <xf numFmtId="0" fontId="0" fillId="9" borderId="1" xfId="0" applyFill="1" applyBorder="1" applyProtection="1">
      <protection hidden="1"/>
    </xf>
    <xf numFmtId="0" fontId="0" fillId="9" borderId="0" xfId="0" applyFill="1" applyProtection="1"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</cellXfs>
  <cellStyles count="3">
    <cellStyle name="Normal" xfId="0" builtinId="0"/>
    <cellStyle name="Normal 3" xfId="1"/>
    <cellStyle name="Normal 7" xfId="2"/>
  </cellStyles>
  <dxfs count="314"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ont>
        <color theme="0"/>
      </font>
    </dxf>
    <dxf>
      <fill>
        <patternFill>
          <bgColor theme="8" tint="0.59996337778862885"/>
        </patternFill>
      </fill>
    </dxf>
    <dxf>
      <font>
        <color theme="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ont>
        <color theme="0"/>
      </font>
    </dxf>
    <dxf>
      <fill>
        <patternFill>
          <bgColor theme="8" tint="0.59996337778862885"/>
        </patternFill>
      </fill>
    </dxf>
    <dxf>
      <font>
        <color theme="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ont>
        <color theme="0"/>
      </font>
    </dxf>
    <dxf>
      <fill>
        <patternFill>
          <bgColor theme="8" tint="0.59996337778862885"/>
        </patternFill>
      </fill>
    </dxf>
    <dxf>
      <font>
        <color theme="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TEST!$B$4</c:f>
              <c:strCache>
                <c:ptCount val="1"/>
                <c:pt idx="0">
                  <c:v>UJIAN 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TEST!$I$3</c:f>
              <c:strCache>
                <c:ptCount val="1"/>
                <c:pt idx="0">
                  <c:v>% LULUS</c:v>
                </c:pt>
              </c:strCache>
            </c:strRef>
          </c:cat>
          <c:val>
            <c:numRef>
              <c:f>TEST!$I$4</c:f>
              <c:numCache>
                <c:formatCode>0</c:formatCode>
                <c:ptCount val="1"/>
                <c:pt idx="0">
                  <c:v>61.111111111111114</c:v>
                </c:pt>
              </c:numCache>
            </c:numRef>
          </c:val>
        </c:ser>
        <c:ser>
          <c:idx val="1"/>
          <c:order val="1"/>
          <c:tx>
            <c:strRef>
              <c:f>TEST!$B$5</c:f>
              <c:strCache>
                <c:ptCount val="1"/>
                <c:pt idx="0">
                  <c:v>PEPERIKSAAN SEMESTER 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TEST!$I$3</c:f>
              <c:strCache>
                <c:ptCount val="1"/>
                <c:pt idx="0">
                  <c:v>% LULUS</c:v>
                </c:pt>
              </c:strCache>
            </c:strRef>
          </c:cat>
          <c:val>
            <c:numRef>
              <c:f>TEST!$I$5</c:f>
              <c:numCache>
                <c:formatCode>0</c:formatCode>
                <c:ptCount val="1"/>
                <c:pt idx="0">
                  <c:v>72.222222222222214</c:v>
                </c:pt>
              </c:numCache>
            </c:numRef>
          </c:val>
        </c:ser>
        <c:ser>
          <c:idx val="2"/>
          <c:order val="2"/>
          <c:tx>
            <c:strRef>
              <c:f>TEST!$B$6</c:f>
              <c:strCache>
                <c:ptCount val="1"/>
                <c:pt idx="0">
                  <c:v>SET 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TEST!$I$3</c:f>
              <c:strCache>
                <c:ptCount val="1"/>
                <c:pt idx="0">
                  <c:v>% LULUS</c:v>
                </c:pt>
              </c:strCache>
            </c:strRef>
          </c:cat>
          <c:val>
            <c:numRef>
              <c:f>TEST!$I$6</c:f>
              <c:numCache>
                <c:formatCode>0</c:formatCode>
                <c:ptCount val="1"/>
                <c:pt idx="0">
                  <c:v>77.142857142857153</c:v>
                </c:pt>
              </c:numCache>
            </c:numRef>
          </c:val>
        </c:ser>
        <c:ser>
          <c:idx val="3"/>
          <c:order val="3"/>
          <c:tx>
            <c:strRef>
              <c:f>TEST!$B$7</c:f>
              <c:strCache>
                <c:ptCount val="1"/>
                <c:pt idx="0">
                  <c:v>PERCUBAAN 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TEST!$I$3</c:f>
              <c:strCache>
                <c:ptCount val="1"/>
                <c:pt idx="0">
                  <c:v>% LULUS</c:v>
                </c:pt>
              </c:strCache>
            </c:strRef>
          </c:cat>
          <c:val>
            <c:numRef>
              <c:f>TEST!$I$7</c:f>
              <c:numCache>
                <c:formatCode>0</c:formatCode>
                <c:ptCount val="1"/>
                <c:pt idx="0">
                  <c:v>80.555555555555557</c:v>
                </c:pt>
              </c:numCache>
            </c:numRef>
          </c:val>
        </c:ser>
        <c:ser>
          <c:idx val="4"/>
          <c:order val="4"/>
          <c:tx>
            <c:strRef>
              <c:f>TEST!$B$8</c:f>
              <c:strCache>
                <c:ptCount val="1"/>
                <c:pt idx="0">
                  <c:v>KERTAS MODEL 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TEST!$I$3</c:f>
              <c:strCache>
                <c:ptCount val="1"/>
                <c:pt idx="0">
                  <c:v>% LULUS</c:v>
                </c:pt>
              </c:strCache>
            </c:strRef>
          </c:cat>
          <c:val>
            <c:numRef>
              <c:f>TEST!$I$8</c:f>
              <c:numCache>
                <c:formatCode>0</c:formatCode>
                <c:ptCount val="1"/>
                <c:pt idx="0">
                  <c:v>75</c:v>
                </c:pt>
              </c:numCache>
            </c:numRef>
          </c:val>
        </c:ser>
        <c:ser>
          <c:idx val="5"/>
          <c:order val="5"/>
          <c:tx>
            <c:strRef>
              <c:f>TEST!$B$9</c:f>
              <c:strCache>
                <c:ptCount val="1"/>
                <c:pt idx="0">
                  <c:v>KERTAS MODEL 3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TEST!$I$3</c:f>
              <c:strCache>
                <c:ptCount val="1"/>
                <c:pt idx="0">
                  <c:v>% LULUS</c:v>
                </c:pt>
              </c:strCache>
            </c:strRef>
          </c:cat>
          <c:val>
            <c:numRef>
              <c:f>TEST!$I$9</c:f>
              <c:numCache>
                <c:formatCode>0</c:formatCode>
                <c:ptCount val="1"/>
                <c:pt idx="0">
                  <c:v>83.333333333333343</c:v>
                </c:pt>
              </c:numCache>
            </c:numRef>
          </c:val>
        </c:ser>
        <c:ser>
          <c:idx val="6"/>
          <c:order val="6"/>
          <c:tx>
            <c:strRef>
              <c:f>TEST!$B$10</c:f>
              <c:strCache>
                <c:ptCount val="1"/>
                <c:pt idx="0">
                  <c:v>KERTAS MODEL 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TEST!$I$3</c:f>
              <c:strCache>
                <c:ptCount val="1"/>
                <c:pt idx="0">
                  <c:v>% LULUS</c:v>
                </c:pt>
              </c:strCache>
            </c:strRef>
          </c:cat>
          <c:val>
            <c:numRef>
              <c:f>TEST!$I$10</c:f>
              <c:numCache>
                <c:formatCode>0</c:formatCode>
                <c:ptCount val="1"/>
                <c:pt idx="0">
                  <c:v>93.548387096774192</c:v>
                </c:pt>
              </c:numCache>
            </c:numRef>
          </c:val>
        </c:ser>
        <c:ser>
          <c:idx val="7"/>
          <c:order val="7"/>
          <c:tx>
            <c:strRef>
              <c:f>TEST!$B$11</c:f>
              <c:strCache>
                <c:ptCount val="1"/>
                <c:pt idx="0">
                  <c:v>MODEL GENIUS 6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TEST!$I$3</c:f>
              <c:strCache>
                <c:ptCount val="1"/>
                <c:pt idx="0">
                  <c:v>% LULUS</c:v>
                </c:pt>
              </c:strCache>
            </c:strRef>
          </c:cat>
          <c:val>
            <c:numRef>
              <c:f>TEST!$I$11</c:f>
              <c:numCache>
                <c:formatCode>0</c:formatCode>
                <c:ptCount val="1"/>
                <c:pt idx="0">
                  <c:v>72.222222222222214</c:v>
                </c:pt>
              </c:numCache>
            </c:numRef>
          </c:val>
        </c:ser>
        <c:ser>
          <c:idx val="8"/>
          <c:order val="8"/>
          <c:tx>
            <c:strRef>
              <c:f>TEST!$B$12</c:f>
              <c:strCache>
                <c:ptCount val="1"/>
                <c:pt idx="0">
                  <c:v>UPSR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TEST!$I$3</c:f>
              <c:strCache>
                <c:ptCount val="1"/>
                <c:pt idx="0">
                  <c:v>% LULUS</c:v>
                </c:pt>
              </c:strCache>
            </c:strRef>
          </c:cat>
          <c:val>
            <c:numRef>
              <c:f>TEST!$I$12</c:f>
              <c:numCache>
                <c:formatCode>0</c:formatCode>
                <c:ptCount val="1"/>
                <c:pt idx="0">
                  <c:v>94.444444444444443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55207280"/>
        <c:axId val="255207672"/>
      </c:barChart>
      <c:catAx>
        <c:axId val="25520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207672"/>
        <c:crosses val="autoZero"/>
        <c:auto val="1"/>
        <c:lblAlgn val="ctr"/>
        <c:lblOffset val="100"/>
        <c:noMultiLvlLbl val="0"/>
      </c:catAx>
      <c:valAx>
        <c:axId val="25520767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20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GPMP!$B$5</c:f>
              <c:strCache>
                <c:ptCount val="1"/>
                <c:pt idx="0">
                  <c:v>UJIAN 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GPMP!$J$4</c:f>
              <c:strCache>
                <c:ptCount val="1"/>
                <c:pt idx="0">
                  <c:v>GPMP</c:v>
                </c:pt>
              </c:strCache>
            </c:strRef>
          </c:cat>
          <c:val>
            <c:numRef>
              <c:f>GPMP!$J$5</c:f>
              <c:numCache>
                <c:formatCode>0.00</c:formatCode>
                <c:ptCount val="1"/>
                <c:pt idx="0">
                  <c:v>3.7222222222222223</c:v>
                </c:pt>
              </c:numCache>
            </c:numRef>
          </c:val>
        </c:ser>
        <c:ser>
          <c:idx val="1"/>
          <c:order val="1"/>
          <c:tx>
            <c:strRef>
              <c:f>GPMP!$B$6</c:f>
              <c:strCache>
                <c:ptCount val="1"/>
                <c:pt idx="0">
                  <c:v>PEPERIKSAAN SEMESTER 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GPMP!$J$4</c:f>
              <c:strCache>
                <c:ptCount val="1"/>
                <c:pt idx="0">
                  <c:v>GPMP</c:v>
                </c:pt>
              </c:strCache>
            </c:strRef>
          </c:cat>
          <c:val>
            <c:numRef>
              <c:f>GPMP!$J$6</c:f>
              <c:numCache>
                <c:formatCode>0.00</c:formatCode>
                <c:ptCount val="1"/>
                <c:pt idx="0">
                  <c:v>3.4722222222222223</c:v>
                </c:pt>
              </c:numCache>
            </c:numRef>
          </c:val>
        </c:ser>
        <c:ser>
          <c:idx val="2"/>
          <c:order val="2"/>
          <c:tx>
            <c:strRef>
              <c:f>GPMP!$B$7</c:f>
              <c:strCache>
                <c:ptCount val="1"/>
                <c:pt idx="0">
                  <c:v>SET 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GPMP!$J$4</c:f>
              <c:strCache>
                <c:ptCount val="1"/>
                <c:pt idx="0">
                  <c:v>GPMP</c:v>
                </c:pt>
              </c:strCache>
            </c:strRef>
          </c:cat>
          <c:val>
            <c:numRef>
              <c:f>GPMP!$J$7</c:f>
              <c:numCache>
                <c:formatCode>0.00</c:formatCode>
                <c:ptCount val="1"/>
                <c:pt idx="0">
                  <c:v>3.6666666666666665</c:v>
                </c:pt>
              </c:numCache>
            </c:numRef>
          </c:val>
        </c:ser>
        <c:ser>
          <c:idx val="3"/>
          <c:order val="3"/>
          <c:tx>
            <c:strRef>
              <c:f>GPMP!$B$8</c:f>
              <c:strCache>
                <c:ptCount val="1"/>
                <c:pt idx="0">
                  <c:v>PERCUBAAN 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GPMP!$J$4</c:f>
              <c:strCache>
                <c:ptCount val="1"/>
                <c:pt idx="0">
                  <c:v>GPMP</c:v>
                </c:pt>
              </c:strCache>
            </c:strRef>
          </c:cat>
          <c:val>
            <c:numRef>
              <c:f>GPMP!$J$8</c:f>
              <c:numCache>
                <c:formatCode>0.00</c:formatCode>
                <c:ptCount val="1"/>
                <c:pt idx="0">
                  <c:v>3.1111111111111112</c:v>
                </c:pt>
              </c:numCache>
            </c:numRef>
          </c:val>
        </c:ser>
        <c:ser>
          <c:idx val="4"/>
          <c:order val="4"/>
          <c:tx>
            <c:strRef>
              <c:f>GPMP!$B$9</c:f>
              <c:strCache>
                <c:ptCount val="1"/>
                <c:pt idx="0">
                  <c:v>KERTAS MODEL 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GPMP!$J$4</c:f>
              <c:strCache>
                <c:ptCount val="1"/>
                <c:pt idx="0">
                  <c:v>GPMP</c:v>
                </c:pt>
              </c:strCache>
            </c:strRef>
          </c:cat>
          <c:val>
            <c:numRef>
              <c:f>GPMP!$J$9</c:f>
              <c:numCache>
                <c:formatCode>0.00</c:formatCode>
                <c:ptCount val="1"/>
                <c:pt idx="0">
                  <c:v>3.2222222222222223</c:v>
                </c:pt>
              </c:numCache>
            </c:numRef>
          </c:val>
        </c:ser>
        <c:ser>
          <c:idx val="5"/>
          <c:order val="5"/>
          <c:tx>
            <c:strRef>
              <c:f>GPMP!$B$10</c:f>
              <c:strCache>
                <c:ptCount val="1"/>
                <c:pt idx="0">
                  <c:v>KERTAS MODEL 3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GPMP!$J$4</c:f>
              <c:strCache>
                <c:ptCount val="1"/>
                <c:pt idx="0">
                  <c:v>GPMP</c:v>
                </c:pt>
              </c:strCache>
            </c:strRef>
          </c:cat>
          <c:val>
            <c:numRef>
              <c:f>GPMP!$J$10</c:f>
              <c:numCache>
                <c:formatCode>0.00</c:formatCode>
                <c:ptCount val="1"/>
                <c:pt idx="0">
                  <c:v>3.2222222222222223</c:v>
                </c:pt>
              </c:numCache>
            </c:numRef>
          </c:val>
        </c:ser>
        <c:ser>
          <c:idx val="6"/>
          <c:order val="6"/>
          <c:tx>
            <c:strRef>
              <c:f>GPMP!$B$11</c:f>
              <c:strCache>
                <c:ptCount val="1"/>
                <c:pt idx="0">
                  <c:v>KERTAS MODEL 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GPMP!$J$4</c:f>
              <c:strCache>
                <c:ptCount val="1"/>
                <c:pt idx="0">
                  <c:v>GPMP</c:v>
                </c:pt>
              </c:strCache>
            </c:strRef>
          </c:cat>
          <c:val>
            <c:numRef>
              <c:f>GPMP!$J$11</c:f>
              <c:numCache>
                <c:formatCode>0.00</c:formatCode>
                <c:ptCount val="1"/>
                <c:pt idx="0">
                  <c:v>2.7419354838709675</c:v>
                </c:pt>
              </c:numCache>
            </c:numRef>
          </c:val>
        </c:ser>
        <c:ser>
          <c:idx val="7"/>
          <c:order val="7"/>
          <c:tx>
            <c:strRef>
              <c:f>GPMP!$B$12</c:f>
              <c:strCache>
                <c:ptCount val="1"/>
                <c:pt idx="0">
                  <c:v>MODEL GENIUS 6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GPMP!$J$4</c:f>
              <c:strCache>
                <c:ptCount val="1"/>
                <c:pt idx="0">
                  <c:v>GPMP</c:v>
                </c:pt>
              </c:strCache>
            </c:strRef>
          </c:cat>
          <c:val>
            <c:numRef>
              <c:f>GPMP!$J$12</c:f>
              <c:numCache>
                <c:formatCode>0.00</c:formatCode>
                <c:ptCount val="1"/>
                <c:pt idx="0">
                  <c:v>3.7777777777777777</c:v>
                </c:pt>
              </c:numCache>
            </c:numRef>
          </c:val>
        </c:ser>
        <c:ser>
          <c:idx val="8"/>
          <c:order val="8"/>
          <c:tx>
            <c:strRef>
              <c:f>GPMP!$B$13</c:f>
              <c:strCache>
                <c:ptCount val="1"/>
                <c:pt idx="0">
                  <c:v>UPSR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GPMP!$J$4</c:f>
              <c:strCache>
                <c:ptCount val="1"/>
                <c:pt idx="0">
                  <c:v>GPMP</c:v>
                </c:pt>
              </c:strCache>
            </c:strRef>
          </c:cat>
          <c:val>
            <c:numRef>
              <c:f>GPMP!$J$13</c:f>
              <c:numCache>
                <c:formatCode>0.00</c:formatCode>
                <c:ptCount val="1"/>
                <c:pt idx="0">
                  <c:v>3.1111111111111112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55208456"/>
        <c:axId val="255208848"/>
      </c:barChart>
      <c:catAx>
        <c:axId val="255208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208848"/>
        <c:crosses val="autoZero"/>
        <c:auto val="1"/>
        <c:lblAlgn val="ctr"/>
        <c:lblOffset val="100"/>
        <c:noMultiLvlLbl val="0"/>
      </c:catAx>
      <c:valAx>
        <c:axId val="2552088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208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15</xdr:col>
      <xdr:colOff>0</xdr:colOff>
      <xdr:row>21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0.14931</cdr:x>
      <cdr:y>0.44089</cdr:y>
    </cdr:from>
    <cdr:to>
      <cdr:x>0.89722</cdr:x>
      <cdr:y>0.77867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365250" y="1574800"/>
          <a:ext cx="6838949" cy="1206501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MY" sz="2000">
              <a:solidFill>
                <a:srgbClr val="FF0000"/>
              </a:solidFill>
            </a:rPr>
            <a:t>UNLOCK ONLY FOR </a:t>
          </a:r>
          <a:r>
            <a:rPr lang="en-MY" sz="2000">
              <a:solidFill>
                <a:srgbClr val="00FFFF"/>
              </a:solidFill>
            </a:rPr>
            <a:t>RM15.00</a:t>
          </a:r>
        </a:p>
        <a:p xmlns:a="http://schemas.openxmlformats.org/drawingml/2006/main">
          <a:pPr algn="ctr"/>
          <a:r>
            <a:rPr lang="en-MY" sz="2000">
              <a:solidFill>
                <a:srgbClr val="FF0000"/>
              </a:solidFill>
            </a:rPr>
            <a:t>CONTACT</a:t>
          </a:r>
          <a:r>
            <a:rPr lang="en-MY" sz="2000" baseline="0">
              <a:solidFill>
                <a:srgbClr val="FF0000"/>
              </a:solidFill>
            </a:rPr>
            <a:t> </a:t>
          </a:r>
          <a:r>
            <a:rPr lang="en-MY" sz="2000" baseline="0">
              <a:solidFill>
                <a:srgbClr val="00FF00"/>
              </a:solidFill>
            </a:rPr>
            <a:t>CELIK-IT</a:t>
          </a:r>
          <a:r>
            <a:rPr lang="en-MY" sz="2000" baseline="0">
              <a:solidFill>
                <a:srgbClr val="FF0000"/>
              </a:solidFill>
            </a:rPr>
            <a:t> TO GET THE FULL PACKAGE</a:t>
          </a:r>
        </a:p>
        <a:p xmlns:a="http://schemas.openxmlformats.org/drawingml/2006/main">
          <a:pPr algn="ctr"/>
          <a:r>
            <a:rPr lang="en-MY" sz="2000" baseline="0">
              <a:solidFill>
                <a:srgbClr val="0000FF"/>
              </a:solidFill>
            </a:rPr>
            <a:t>whatsapp : </a:t>
          </a:r>
          <a:r>
            <a:rPr lang="en-MY" sz="2000" baseline="0">
              <a:solidFill>
                <a:srgbClr val="FFFF00"/>
              </a:solidFill>
            </a:rPr>
            <a:t>013 885 2716</a:t>
          </a:r>
          <a:r>
            <a:rPr lang="en-MY" sz="2000" baseline="0">
              <a:solidFill>
                <a:srgbClr val="0000FF"/>
              </a:solidFill>
            </a:rPr>
            <a:t> </a:t>
          </a:r>
          <a:endParaRPr lang="en-MY" sz="2000">
            <a:solidFill>
              <a:srgbClr val="0000FF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15</xdr:col>
      <xdr:colOff>9525</xdr:colOff>
      <xdr:row>23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126999</xdr:colOff>
      <xdr:row>13</xdr:row>
      <xdr:rowOff>0</xdr:rowOff>
    </xdr:from>
    <xdr:to>
      <xdr:col>13</xdr:col>
      <xdr:colOff>213782</xdr:colOff>
      <xdr:row>19</xdr:row>
      <xdr:rowOff>63501</xdr:rowOff>
    </xdr:to>
    <xdr:sp macro="" textlink="">
      <xdr:nvSpPr>
        <xdr:cNvPr id="3" name="Rectangle 2"/>
        <xdr:cNvSpPr/>
      </xdr:nvSpPr>
      <xdr:spPr>
        <a:xfrm>
          <a:off x="1354666" y="2476500"/>
          <a:ext cx="6838949" cy="1206501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MY" sz="2000">
              <a:solidFill>
                <a:srgbClr val="FF0000"/>
              </a:solidFill>
            </a:rPr>
            <a:t>UNLOCK</a:t>
          </a:r>
          <a:r>
            <a:rPr lang="en-MY" sz="2000" baseline="0">
              <a:solidFill>
                <a:srgbClr val="FF0000"/>
              </a:solidFill>
            </a:rPr>
            <a:t> ONLY FOR </a:t>
          </a:r>
          <a:r>
            <a:rPr lang="en-MY" sz="2000" baseline="0">
              <a:solidFill>
                <a:srgbClr val="00FFFF"/>
              </a:solidFill>
            </a:rPr>
            <a:t>RM15.00</a:t>
          </a:r>
          <a:endParaRPr lang="en-MY" sz="2000">
            <a:solidFill>
              <a:srgbClr val="00FFFF"/>
            </a:solidFill>
          </a:endParaRPr>
        </a:p>
        <a:p>
          <a:pPr algn="ctr"/>
          <a:r>
            <a:rPr lang="en-MY" sz="2000">
              <a:solidFill>
                <a:srgbClr val="FF0000"/>
              </a:solidFill>
            </a:rPr>
            <a:t>CONTACT</a:t>
          </a:r>
          <a:r>
            <a:rPr lang="en-MY" sz="2000" baseline="0">
              <a:solidFill>
                <a:srgbClr val="FF0000"/>
              </a:solidFill>
            </a:rPr>
            <a:t> </a:t>
          </a:r>
          <a:r>
            <a:rPr lang="en-MY" sz="2000" baseline="0">
              <a:solidFill>
                <a:srgbClr val="00FF00"/>
              </a:solidFill>
            </a:rPr>
            <a:t>CELIK-IT</a:t>
          </a:r>
          <a:r>
            <a:rPr lang="en-MY" sz="2000" baseline="0">
              <a:solidFill>
                <a:srgbClr val="FF0000"/>
              </a:solidFill>
            </a:rPr>
            <a:t> TO GET THE FULL PACKAGE</a:t>
          </a:r>
        </a:p>
        <a:p>
          <a:pPr algn="ctr"/>
          <a:r>
            <a:rPr lang="en-MY" sz="2000" baseline="0">
              <a:solidFill>
                <a:srgbClr val="0000FF"/>
              </a:solidFill>
            </a:rPr>
            <a:t>whatsapp : </a:t>
          </a:r>
          <a:r>
            <a:rPr lang="en-MY" sz="2000" baseline="0">
              <a:solidFill>
                <a:srgbClr val="FFFF00"/>
              </a:solidFill>
            </a:rPr>
            <a:t>013 885 2716</a:t>
          </a:r>
          <a:r>
            <a:rPr lang="en-MY" sz="2000" baseline="0">
              <a:solidFill>
                <a:srgbClr val="0000FF"/>
              </a:solidFill>
            </a:rPr>
            <a:t> </a:t>
          </a:r>
          <a:endParaRPr lang="en-MY" sz="2000">
            <a:solidFill>
              <a:srgbClr val="0000F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showGridLines="0" showRowColHeaders="0" zoomScale="90" zoomScaleNormal="90" workbookViewId="0">
      <selection activeCell="H12" sqref="H12"/>
    </sheetView>
  </sheetViews>
  <sheetFormatPr defaultRowHeight="15" x14ac:dyDescent="0.25"/>
  <cols>
    <col min="1" max="1" width="4.85546875" style="42" customWidth="1"/>
    <col min="2" max="2" width="48.5703125" style="31" customWidth="1"/>
    <col min="3" max="3" width="7.28515625" style="31" customWidth="1"/>
    <col min="4" max="4" width="7.5703125" style="31" customWidth="1"/>
    <col min="5" max="20" width="6.7109375" style="31" customWidth="1"/>
    <col min="21" max="21" width="6.7109375" style="31" hidden="1" customWidth="1"/>
    <col min="22" max="22" width="13.140625" style="31" customWidth="1"/>
    <col min="23" max="27" width="4.42578125" style="31" customWidth="1"/>
    <col min="28" max="28" width="11" style="37" hidden="1" customWidth="1"/>
    <col min="29" max="29" width="11" style="37" customWidth="1"/>
    <col min="30" max="31" width="9.140625" style="31" customWidth="1"/>
    <col min="32" max="33" width="9.140625" style="31"/>
    <col min="34" max="34" width="3.42578125" style="31" bestFit="1" customWidth="1"/>
    <col min="35" max="16384" width="9.140625" style="31"/>
  </cols>
  <sheetData>
    <row r="1" spans="1:36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0"/>
    </row>
    <row r="2" spans="1:36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0"/>
    </row>
    <row r="4" spans="1:36" x14ac:dyDescent="0.25">
      <c r="A4" s="32" t="s">
        <v>75</v>
      </c>
      <c r="B4" s="32"/>
      <c r="C4" s="106" t="s">
        <v>76</v>
      </c>
      <c r="I4" s="34"/>
      <c r="J4" s="31" t="s">
        <v>2</v>
      </c>
      <c r="O4" s="35"/>
      <c r="P4" s="31" t="s">
        <v>3</v>
      </c>
      <c r="T4" s="36"/>
      <c r="U4" s="31" t="s">
        <v>4</v>
      </c>
    </row>
    <row r="5" spans="1:36" x14ac:dyDescent="0.25">
      <c r="A5" s="38" t="s">
        <v>79</v>
      </c>
      <c r="B5" s="38"/>
      <c r="C5" s="106" t="s">
        <v>77</v>
      </c>
    </row>
    <row r="6" spans="1:36" x14ac:dyDescent="0.25">
      <c r="A6" s="39"/>
      <c r="B6" s="40" t="s">
        <v>78</v>
      </c>
      <c r="C6" s="106" t="s">
        <v>80</v>
      </c>
      <c r="I6" s="41" t="s">
        <v>5</v>
      </c>
      <c r="J6" s="31" t="s">
        <v>6</v>
      </c>
    </row>
    <row r="7" spans="1:36" ht="15.75" thickBot="1" x14ac:dyDescent="0.3">
      <c r="B7" s="40" t="s">
        <v>81</v>
      </c>
      <c r="C7" s="106" t="s">
        <v>82</v>
      </c>
    </row>
    <row r="8" spans="1:36" s="33" customFormat="1" x14ac:dyDescent="0.25">
      <c r="A8" s="43" t="s">
        <v>7</v>
      </c>
      <c r="B8" s="44" t="s">
        <v>8</v>
      </c>
      <c r="C8" s="45" t="s">
        <v>9</v>
      </c>
      <c r="D8" s="46"/>
      <c r="E8" s="47" t="s">
        <v>10</v>
      </c>
      <c r="F8" s="48"/>
      <c r="G8" s="45" t="s">
        <v>11</v>
      </c>
      <c r="H8" s="46"/>
      <c r="I8" s="47" t="s">
        <v>12</v>
      </c>
      <c r="J8" s="48"/>
      <c r="K8" s="45" t="s">
        <v>13</v>
      </c>
      <c r="L8" s="46"/>
      <c r="M8" s="47" t="s">
        <v>14</v>
      </c>
      <c r="N8" s="48"/>
      <c r="O8" s="45" t="s">
        <v>15</v>
      </c>
      <c r="P8" s="46"/>
      <c r="Q8" s="47" t="s">
        <v>16</v>
      </c>
      <c r="R8" s="48"/>
      <c r="S8" s="45" t="s">
        <v>17</v>
      </c>
      <c r="T8" s="46"/>
      <c r="U8" s="49" t="s">
        <v>18</v>
      </c>
      <c r="V8" s="50"/>
      <c r="W8" s="51" t="s">
        <v>19</v>
      </c>
      <c r="X8" s="52"/>
      <c r="Y8" s="52"/>
      <c r="Z8" s="52"/>
      <c r="AA8" s="53"/>
      <c r="AB8" s="54" t="s">
        <v>20</v>
      </c>
      <c r="AC8" s="55"/>
      <c r="AG8" s="56"/>
      <c r="AH8" s="56"/>
      <c r="AI8" s="56"/>
      <c r="AJ8" s="56"/>
    </row>
    <row r="9" spans="1:36" s="33" customFormat="1" ht="31.5" customHeight="1" thickBot="1" x14ac:dyDescent="0.3">
      <c r="A9" s="57"/>
      <c r="B9" s="58"/>
      <c r="C9" s="59"/>
      <c r="D9" s="60"/>
      <c r="E9" s="61"/>
      <c r="F9" s="62"/>
      <c r="G9" s="59"/>
      <c r="H9" s="60"/>
      <c r="I9" s="61"/>
      <c r="J9" s="62"/>
      <c r="K9" s="59"/>
      <c r="L9" s="60"/>
      <c r="M9" s="61"/>
      <c r="N9" s="62"/>
      <c r="O9" s="59"/>
      <c r="P9" s="60"/>
      <c r="Q9" s="61"/>
      <c r="R9" s="62"/>
      <c r="S9" s="59"/>
      <c r="T9" s="60"/>
      <c r="U9" s="63"/>
      <c r="V9" s="64"/>
      <c r="W9" s="65"/>
      <c r="X9" s="66"/>
      <c r="Y9" s="66"/>
      <c r="Z9" s="66"/>
      <c r="AA9" s="67"/>
      <c r="AB9" s="68"/>
      <c r="AC9" s="55"/>
      <c r="AD9" s="33" t="s">
        <v>83</v>
      </c>
      <c r="AG9" s="56"/>
      <c r="AH9" s="56"/>
      <c r="AI9" s="56"/>
      <c r="AJ9" s="56"/>
    </row>
    <row r="10" spans="1:36" s="78" customFormat="1" ht="15.75" thickBot="1" x14ac:dyDescent="0.3">
      <c r="A10" s="57"/>
      <c r="B10" s="58"/>
      <c r="C10" s="69" t="s">
        <v>24</v>
      </c>
      <c r="D10" s="70" t="s">
        <v>25</v>
      </c>
      <c r="E10" s="71" t="s">
        <v>24</v>
      </c>
      <c r="F10" s="72" t="s">
        <v>25</v>
      </c>
      <c r="G10" s="69" t="s">
        <v>24</v>
      </c>
      <c r="H10" s="70" t="s">
        <v>25</v>
      </c>
      <c r="I10" s="71" t="s">
        <v>24</v>
      </c>
      <c r="J10" s="72" t="s">
        <v>25</v>
      </c>
      <c r="K10" s="69" t="s">
        <v>24</v>
      </c>
      <c r="L10" s="70" t="s">
        <v>25</v>
      </c>
      <c r="M10" s="71" t="s">
        <v>24</v>
      </c>
      <c r="N10" s="72" t="s">
        <v>25</v>
      </c>
      <c r="O10" s="69" t="s">
        <v>24</v>
      </c>
      <c r="P10" s="70" t="s">
        <v>25</v>
      </c>
      <c r="Q10" s="71" t="s">
        <v>24</v>
      </c>
      <c r="R10" s="72" t="s">
        <v>25</v>
      </c>
      <c r="S10" s="69" t="s">
        <v>24</v>
      </c>
      <c r="T10" s="70" t="s">
        <v>25</v>
      </c>
      <c r="U10" s="71" t="s">
        <v>24</v>
      </c>
      <c r="V10" s="72" t="s">
        <v>25</v>
      </c>
      <c r="W10" s="73" t="s">
        <v>26</v>
      </c>
      <c r="X10" s="74" t="s">
        <v>27</v>
      </c>
      <c r="Y10" s="75" t="s">
        <v>28</v>
      </c>
      <c r="Z10" s="75" t="s">
        <v>29</v>
      </c>
      <c r="AA10" s="76" t="s">
        <v>23</v>
      </c>
      <c r="AB10" s="68"/>
      <c r="AC10" s="55"/>
      <c r="AD10" s="77" t="s">
        <v>21</v>
      </c>
      <c r="AE10" s="77" t="s">
        <v>22</v>
      </c>
      <c r="AG10" s="55"/>
      <c r="AH10" s="55"/>
      <c r="AI10" s="55"/>
      <c r="AJ10" s="55"/>
    </row>
    <row r="11" spans="1:36" ht="15.75" thickBot="1" x14ac:dyDescent="0.3">
      <c r="A11" s="79">
        <v>1</v>
      </c>
      <c r="B11" s="80" t="s">
        <v>30</v>
      </c>
      <c r="C11" s="81">
        <v>76.25</v>
      </c>
      <c r="D11" s="82" t="str">
        <f t="shared" ref="D11:D42" si="0">IF(ISBLANK(C11),"",(VLOOKUP(C11,$AD$11:$AE$16,2)))</f>
        <v>B</v>
      </c>
      <c r="E11" s="83">
        <v>65</v>
      </c>
      <c r="F11" s="84" t="str">
        <f t="shared" ref="F11:F42" si="1">IF(ISBLANK(E11),"",(VLOOKUP(E11,$AD$11:$AE$16,2)))</f>
        <v>B</v>
      </c>
      <c r="G11" s="85">
        <v>68.75</v>
      </c>
      <c r="H11" s="82" t="str">
        <f t="shared" ref="H11:H42" si="2">IF(ISBLANK(G11),"",(VLOOKUP(G11,$AD$11:$AE$16,2)))</f>
        <v>B</v>
      </c>
      <c r="I11" s="83">
        <v>74</v>
      </c>
      <c r="J11" s="84" t="str">
        <f t="shared" ref="J11:J42" si="3">IF(ISBLANK(I11),"",(VLOOKUP(I11,$AD$11:$AE$16,2)))</f>
        <v>B</v>
      </c>
      <c r="K11" s="81">
        <v>87.5</v>
      </c>
      <c r="L11" s="82" t="str">
        <f t="shared" ref="L11:L42" si="4">IF(ISBLANK(K11),"",(VLOOKUP(K11,$AD$11:$AE$16,2)))</f>
        <v>A</v>
      </c>
      <c r="M11" s="83">
        <v>77.5</v>
      </c>
      <c r="N11" s="84" t="str">
        <f t="shared" ref="N11:N42" si="5">IF(ISBLANK(M11),"",(VLOOKUP(M11,$AD$11:$AE$16,2)))</f>
        <v>B</v>
      </c>
      <c r="O11" s="81">
        <v>80</v>
      </c>
      <c r="P11" s="82" t="str">
        <f t="shared" ref="P11:P42" si="6">IF(ISBLANK(O11),"",(VLOOKUP(O11,$AD$11:$AE$16,2)))</f>
        <v>A</v>
      </c>
      <c r="Q11" s="83">
        <v>80</v>
      </c>
      <c r="R11" s="84" t="str">
        <f t="shared" ref="R11:R42" si="7">IF(ISBLANK(Q11),"",(VLOOKUP(Q11,$AD$11:$AE$16,2)))</f>
        <v>A</v>
      </c>
      <c r="S11" s="86">
        <v>65</v>
      </c>
      <c r="T11" s="82" t="str">
        <f t="shared" ref="T11:T42" si="8">IF(ISBLANK(S11),"",(VLOOKUP(S11,$AD$11:$AE$16,2)))</f>
        <v>B</v>
      </c>
      <c r="U11" s="87"/>
      <c r="V11" s="84" t="s">
        <v>27</v>
      </c>
      <c r="W11" s="11">
        <f>IF(ISBLANK(B11),"",COUNTIF($C11:$V11,"A"))</f>
        <v>3</v>
      </c>
      <c r="X11" s="7">
        <f>IF(ISBLANK(B11),"",COUNTIF($C11:$V11,"B"))</f>
        <v>7</v>
      </c>
      <c r="Y11" s="7">
        <f>IF(ISBLANK(B11),"",COUNTIF($C11:$V11,"C"))</f>
        <v>0</v>
      </c>
      <c r="Z11" s="7">
        <f>IF(ISBLANK(B11),"",COUNTIF($C11:$V11,"D"))</f>
        <v>0</v>
      </c>
      <c r="AA11" s="8">
        <f>IF(ISBLANK(B11),"",COUNTIF($C11:$V11,"E"))</f>
        <v>0</v>
      </c>
      <c r="AB11" s="88" t="b">
        <f>IF(W11+X11+Y11 +Z11=6,"LULUS",IF(W11+X11+Y11+Z11 = 5,"Near Miss",IF(W11+X11+Y11+Z11+AA11 = 0,"TH",IF(W11+X11+Y11+Z11 &lt; 6, "GAGAL"))))</f>
        <v>0</v>
      </c>
      <c r="AC11" s="89"/>
      <c r="AD11" s="90">
        <v>0</v>
      </c>
      <c r="AE11" s="90" t="s">
        <v>23</v>
      </c>
      <c r="AG11" s="91"/>
      <c r="AH11" s="92"/>
      <c r="AI11" s="93"/>
      <c r="AJ11" s="94"/>
    </row>
    <row r="12" spans="1:36" ht="15.75" thickBot="1" x14ac:dyDescent="0.3">
      <c r="A12" s="79">
        <v>2</v>
      </c>
      <c r="B12" s="80" t="s">
        <v>31</v>
      </c>
      <c r="C12" s="81">
        <v>14</v>
      </c>
      <c r="D12" s="82" t="str">
        <f t="shared" si="0"/>
        <v>E</v>
      </c>
      <c r="E12" s="83">
        <v>16</v>
      </c>
      <c r="F12" s="84" t="str">
        <f t="shared" si="1"/>
        <v>E</v>
      </c>
      <c r="G12" s="85">
        <v>18.75</v>
      </c>
      <c r="H12" s="82" t="str">
        <f t="shared" si="2"/>
        <v>E</v>
      </c>
      <c r="I12" s="83">
        <v>21</v>
      </c>
      <c r="J12" s="84" t="str">
        <f t="shared" si="3"/>
        <v>E</v>
      </c>
      <c r="K12" s="81">
        <v>17.5</v>
      </c>
      <c r="L12" s="82" t="str">
        <f t="shared" si="4"/>
        <v>E</v>
      </c>
      <c r="M12" s="83">
        <v>21.25</v>
      </c>
      <c r="N12" s="84" t="str">
        <f t="shared" si="5"/>
        <v>E</v>
      </c>
      <c r="O12" s="81" t="s">
        <v>5</v>
      </c>
      <c r="P12" s="82" t="str">
        <f t="shared" si="6"/>
        <v>TH</v>
      </c>
      <c r="Q12" s="83">
        <v>22.5</v>
      </c>
      <c r="R12" s="84" t="str">
        <f t="shared" si="7"/>
        <v>E</v>
      </c>
      <c r="S12" s="86" t="s">
        <v>5</v>
      </c>
      <c r="T12" s="82" t="str">
        <f t="shared" si="8"/>
        <v>TH</v>
      </c>
      <c r="U12" s="87"/>
      <c r="V12" s="84" t="s">
        <v>23</v>
      </c>
      <c r="W12" s="11">
        <f>IF(ISBLANK(B12),"",COUNTIF($C12:$V12,"A"))</f>
        <v>0</v>
      </c>
      <c r="X12" s="7">
        <f>IF(ISBLANK(B12),"",COUNTIF($C12:$V12,"B"))</f>
        <v>0</v>
      </c>
      <c r="Y12" s="7">
        <f>IF(ISBLANK(B12),"",COUNTIF($C12:$V12,"C"))</f>
        <v>0</v>
      </c>
      <c r="Z12" s="7">
        <f>IF(ISBLANK(B12),"",COUNTIF($C12:$V12,"D"))</f>
        <v>0</v>
      </c>
      <c r="AA12" s="8">
        <f>IF(ISBLANK(B12),"",COUNTIF($C12:$V12,"E"))</f>
        <v>8</v>
      </c>
      <c r="AB12" s="88" t="str">
        <f>IF(W12+X12+Y12 +Z12=6,"LULUS",IF(W12+X12+Y12+Z12 = 5,"Near Miss",IF(W12+X12+Y12+Z12+AA12 = 0,"TH",IF(W12+X12+Y12+Z12 &lt; 6, "GAGAL"))))</f>
        <v>GAGAL</v>
      </c>
      <c r="AC12" s="89"/>
      <c r="AD12" s="90">
        <v>40</v>
      </c>
      <c r="AE12" s="90" t="s">
        <v>29</v>
      </c>
      <c r="AG12" s="91"/>
      <c r="AH12" s="92"/>
      <c r="AI12" s="93"/>
      <c r="AJ12" s="94"/>
    </row>
    <row r="13" spans="1:36" ht="15.75" thickBot="1" x14ac:dyDescent="0.3">
      <c r="A13" s="79">
        <v>3</v>
      </c>
      <c r="B13" s="80" t="s">
        <v>32</v>
      </c>
      <c r="C13" s="81">
        <v>33.75</v>
      </c>
      <c r="D13" s="82" t="str">
        <f t="shared" si="0"/>
        <v>E</v>
      </c>
      <c r="E13" s="83">
        <v>38.75</v>
      </c>
      <c r="F13" s="84" t="str">
        <f t="shared" si="1"/>
        <v>E</v>
      </c>
      <c r="G13" s="85">
        <v>45</v>
      </c>
      <c r="H13" s="82" t="str">
        <f t="shared" si="2"/>
        <v>D</v>
      </c>
      <c r="I13" s="83">
        <v>35</v>
      </c>
      <c r="J13" s="84" t="str">
        <f t="shared" si="3"/>
        <v>E</v>
      </c>
      <c r="K13" s="81">
        <v>32.5</v>
      </c>
      <c r="L13" s="82" t="str">
        <f t="shared" si="4"/>
        <v>E</v>
      </c>
      <c r="M13" s="83">
        <v>50</v>
      </c>
      <c r="N13" s="84" t="str">
        <f t="shared" si="5"/>
        <v>C</v>
      </c>
      <c r="O13" s="81">
        <v>51.249999999999993</v>
      </c>
      <c r="P13" s="82" t="str">
        <f t="shared" si="6"/>
        <v>C</v>
      </c>
      <c r="Q13" s="83">
        <v>33.75</v>
      </c>
      <c r="R13" s="84" t="str">
        <f t="shared" si="7"/>
        <v>E</v>
      </c>
      <c r="S13" s="86">
        <v>23.75</v>
      </c>
      <c r="T13" s="82" t="str">
        <f t="shared" si="8"/>
        <v>E</v>
      </c>
      <c r="U13" s="87"/>
      <c r="V13" s="84" t="s">
        <v>28</v>
      </c>
      <c r="W13" s="11">
        <f t="shared" ref="W13:W46" si="9">IF(ISBLANK(B13),"",COUNTIF($C13:$V13,"A"))</f>
        <v>0</v>
      </c>
      <c r="X13" s="7">
        <f t="shared" ref="X13:X46" si="10">IF(ISBLANK(B13),"",COUNTIF($C13:$V13,"B"))</f>
        <v>0</v>
      </c>
      <c r="Y13" s="7">
        <f t="shared" ref="Y13:Y46" si="11">IF(ISBLANK(B13),"",COUNTIF($C13:$V13,"C"))</f>
        <v>3</v>
      </c>
      <c r="Z13" s="7">
        <f t="shared" ref="Z13:Z46" si="12">IF(ISBLANK(B13),"",COUNTIF($C13:$V13,"D"))</f>
        <v>1</v>
      </c>
      <c r="AA13" s="8">
        <f t="shared" ref="AA13:AA46" si="13">IF(ISBLANK(B13),"",COUNTIF($C13:$V13,"E"))</f>
        <v>6</v>
      </c>
      <c r="AB13" s="88" t="str">
        <f t="shared" ref="AB13:AB46" si="14">IF(W13+X13+Y13 +Z13=6,"LULUS",IF(W13+X13+Y13+Z13 = 5,"Near Miss",IF(W13+X13+Y13+Z13+AA13 = 0,"TH",IF(W13+X13+Y13+Z13 &lt; 6, "GAGAL"))))</f>
        <v>GAGAL</v>
      </c>
      <c r="AC13" s="89"/>
      <c r="AD13" s="90">
        <v>50</v>
      </c>
      <c r="AE13" s="90" t="s">
        <v>28</v>
      </c>
      <c r="AG13" s="91"/>
      <c r="AH13" s="92"/>
      <c r="AI13" s="93"/>
      <c r="AJ13" s="94"/>
    </row>
    <row r="14" spans="1:36" ht="15.75" thickBot="1" x14ac:dyDescent="0.3">
      <c r="A14" s="79">
        <v>4</v>
      </c>
      <c r="B14" s="80" t="s">
        <v>33</v>
      </c>
      <c r="C14" s="81">
        <v>31.25</v>
      </c>
      <c r="D14" s="82" t="str">
        <f t="shared" si="0"/>
        <v>E</v>
      </c>
      <c r="E14" s="83">
        <v>42.5</v>
      </c>
      <c r="F14" s="84" t="str">
        <f t="shared" si="1"/>
        <v>D</v>
      </c>
      <c r="G14" s="85">
        <v>42.5</v>
      </c>
      <c r="H14" s="82" t="str">
        <f t="shared" si="2"/>
        <v>D</v>
      </c>
      <c r="I14" s="83">
        <v>48</v>
      </c>
      <c r="J14" s="84" t="str">
        <f t="shared" si="3"/>
        <v>D</v>
      </c>
      <c r="K14" s="81">
        <v>53.75</v>
      </c>
      <c r="L14" s="82" t="str">
        <f t="shared" si="4"/>
        <v>C</v>
      </c>
      <c r="M14" s="83">
        <v>53.75</v>
      </c>
      <c r="N14" s="84" t="str">
        <f t="shared" si="5"/>
        <v>C</v>
      </c>
      <c r="O14" s="81">
        <v>61.250000000000007</v>
      </c>
      <c r="P14" s="82" t="str">
        <f t="shared" si="6"/>
        <v>C</v>
      </c>
      <c r="Q14" s="83">
        <v>35</v>
      </c>
      <c r="R14" s="84" t="str">
        <f t="shared" si="7"/>
        <v>E</v>
      </c>
      <c r="S14" s="86">
        <v>41.25</v>
      </c>
      <c r="T14" s="82" t="str">
        <f t="shared" si="8"/>
        <v>D</v>
      </c>
      <c r="U14" s="87"/>
      <c r="V14" s="84" t="s">
        <v>29</v>
      </c>
      <c r="W14" s="11">
        <f t="shared" si="9"/>
        <v>0</v>
      </c>
      <c r="X14" s="7">
        <f t="shared" si="10"/>
        <v>0</v>
      </c>
      <c r="Y14" s="7">
        <f t="shared" si="11"/>
        <v>3</v>
      </c>
      <c r="Z14" s="7">
        <f t="shared" si="12"/>
        <v>5</v>
      </c>
      <c r="AA14" s="8">
        <f t="shared" si="13"/>
        <v>2</v>
      </c>
      <c r="AB14" s="88" t="b">
        <f t="shared" si="14"/>
        <v>0</v>
      </c>
      <c r="AC14" s="89"/>
      <c r="AD14" s="90">
        <v>65</v>
      </c>
      <c r="AE14" s="90" t="s">
        <v>27</v>
      </c>
      <c r="AG14" s="91"/>
      <c r="AH14" s="92"/>
      <c r="AI14" s="93"/>
      <c r="AJ14" s="94"/>
    </row>
    <row r="15" spans="1:36" ht="15.75" thickBot="1" x14ac:dyDescent="0.3">
      <c r="A15" s="79">
        <v>5</v>
      </c>
      <c r="B15" s="95" t="s">
        <v>34</v>
      </c>
      <c r="C15" s="81">
        <v>22.5</v>
      </c>
      <c r="D15" s="82" t="str">
        <f t="shared" si="0"/>
        <v>E</v>
      </c>
      <c r="E15" s="83">
        <v>36.25</v>
      </c>
      <c r="F15" s="84" t="str">
        <f t="shared" si="1"/>
        <v>E</v>
      </c>
      <c r="G15" s="85">
        <v>40</v>
      </c>
      <c r="H15" s="82" t="str">
        <f t="shared" si="2"/>
        <v>D</v>
      </c>
      <c r="I15" s="83">
        <v>38</v>
      </c>
      <c r="J15" s="84" t="str">
        <f t="shared" si="3"/>
        <v>E</v>
      </c>
      <c r="K15" s="81">
        <v>37.5</v>
      </c>
      <c r="L15" s="82" t="str">
        <f t="shared" si="4"/>
        <v>E</v>
      </c>
      <c r="M15" s="83">
        <v>47.5</v>
      </c>
      <c r="N15" s="84" t="str">
        <f t="shared" si="5"/>
        <v>D</v>
      </c>
      <c r="O15" s="81">
        <v>41.25</v>
      </c>
      <c r="P15" s="82" t="str">
        <f t="shared" si="6"/>
        <v>D</v>
      </c>
      <c r="Q15" s="83">
        <v>41.25</v>
      </c>
      <c r="R15" s="84" t="str">
        <f t="shared" si="7"/>
        <v>D</v>
      </c>
      <c r="S15" s="86">
        <v>28.749999999999996</v>
      </c>
      <c r="T15" s="82" t="str">
        <f t="shared" si="8"/>
        <v>E</v>
      </c>
      <c r="U15" s="87"/>
      <c r="V15" s="84" t="s">
        <v>29</v>
      </c>
      <c r="W15" s="11">
        <f t="shared" si="9"/>
        <v>0</v>
      </c>
      <c r="X15" s="7">
        <f t="shared" si="10"/>
        <v>0</v>
      </c>
      <c r="Y15" s="7">
        <f t="shared" si="11"/>
        <v>0</v>
      </c>
      <c r="Z15" s="7">
        <f t="shared" si="12"/>
        <v>5</v>
      </c>
      <c r="AA15" s="8">
        <f t="shared" si="13"/>
        <v>5</v>
      </c>
      <c r="AB15" s="88" t="str">
        <f t="shared" si="14"/>
        <v>Near Miss</v>
      </c>
      <c r="AC15" s="89"/>
      <c r="AD15" s="90">
        <v>80</v>
      </c>
      <c r="AE15" s="90" t="s">
        <v>26</v>
      </c>
      <c r="AG15" s="91"/>
      <c r="AH15" s="92"/>
      <c r="AI15" s="93"/>
      <c r="AJ15" s="94"/>
    </row>
    <row r="16" spans="1:36" ht="16.5" customHeight="1" thickBot="1" x14ac:dyDescent="0.3">
      <c r="A16" s="79">
        <v>6</v>
      </c>
      <c r="B16" s="80" t="s">
        <v>35</v>
      </c>
      <c r="C16" s="81">
        <v>36.25</v>
      </c>
      <c r="D16" s="82" t="str">
        <f t="shared" si="0"/>
        <v>E</v>
      </c>
      <c r="E16" s="83">
        <v>38.75</v>
      </c>
      <c r="F16" s="84" t="str">
        <f t="shared" si="1"/>
        <v>E</v>
      </c>
      <c r="G16" s="85">
        <v>38.75</v>
      </c>
      <c r="H16" s="82" t="str">
        <f t="shared" si="2"/>
        <v>E</v>
      </c>
      <c r="I16" s="83">
        <v>48</v>
      </c>
      <c r="J16" s="84" t="str">
        <f t="shared" si="3"/>
        <v>D</v>
      </c>
      <c r="K16" s="81">
        <v>35</v>
      </c>
      <c r="L16" s="82" t="str">
        <f t="shared" si="4"/>
        <v>E</v>
      </c>
      <c r="M16" s="83">
        <v>48.75</v>
      </c>
      <c r="N16" s="84" t="str">
        <f t="shared" si="5"/>
        <v>D</v>
      </c>
      <c r="O16" s="81">
        <v>65</v>
      </c>
      <c r="P16" s="82" t="str">
        <f t="shared" si="6"/>
        <v>B</v>
      </c>
      <c r="Q16" s="83">
        <v>45</v>
      </c>
      <c r="R16" s="84" t="str">
        <f t="shared" si="7"/>
        <v>D</v>
      </c>
      <c r="S16" s="86">
        <v>40</v>
      </c>
      <c r="T16" s="82" t="str">
        <f t="shared" si="8"/>
        <v>D</v>
      </c>
      <c r="U16" s="87"/>
      <c r="V16" s="84" t="s">
        <v>29</v>
      </c>
      <c r="W16" s="11">
        <f t="shared" si="9"/>
        <v>0</v>
      </c>
      <c r="X16" s="7">
        <f t="shared" si="10"/>
        <v>1</v>
      </c>
      <c r="Y16" s="7">
        <f t="shared" si="11"/>
        <v>0</v>
      </c>
      <c r="Z16" s="7">
        <f t="shared" si="12"/>
        <v>5</v>
      </c>
      <c r="AA16" s="8">
        <f t="shared" si="13"/>
        <v>4</v>
      </c>
      <c r="AB16" s="88" t="str">
        <f t="shared" si="14"/>
        <v>LULUS</v>
      </c>
      <c r="AC16" s="89"/>
      <c r="AD16" s="90" t="s">
        <v>5</v>
      </c>
      <c r="AE16" s="96" t="s">
        <v>5</v>
      </c>
      <c r="AG16" s="91"/>
      <c r="AH16" s="92"/>
      <c r="AI16" s="93"/>
      <c r="AJ16" s="94"/>
    </row>
    <row r="17" spans="1:36" ht="15.75" thickBot="1" x14ac:dyDescent="0.3">
      <c r="A17" s="79">
        <v>7</v>
      </c>
      <c r="B17" s="80" t="s">
        <v>36</v>
      </c>
      <c r="C17" s="81">
        <v>56.25</v>
      </c>
      <c r="D17" s="82" t="str">
        <f t="shared" si="0"/>
        <v>C</v>
      </c>
      <c r="E17" s="83">
        <v>66.25</v>
      </c>
      <c r="F17" s="84" t="str">
        <f t="shared" si="1"/>
        <v>B</v>
      </c>
      <c r="G17" s="85">
        <v>58.75</v>
      </c>
      <c r="H17" s="82" t="str">
        <f t="shared" si="2"/>
        <v>C</v>
      </c>
      <c r="I17" s="83">
        <v>74</v>
      </c>
      <c r="J17" s="84" t="str">
        <f t="shared" si="3"/>
        <v>B</v>
      </c>
      <c r="K17" s="81">
        <v>63.75</v>
      </c>
      <c r="L17" s="82" t="str">
        <f t="shared" si="4"/>
        <v>C</v>
      </c>
      <c r="M17" s="83">
        <v>61.25</v>
      </c>
      <c r="N17" s="84" t="str">
        <f t="shared" si="5"/>
        <v>C</v>
      </c>
      <c r="O17" s="81">
        <v>80</v>
      </c>
      <c r="P17" s="82" t="str">
        <f t="shared" si="6"/>
        <v>A</v>
      </c>
      <c r="Q17" s="83">
        <v>58.75</v>
      </c>
      <c r="R17" s="84" t="str">
        <f t="shared" si="7"/>
        <v>C</v>
      </c>
      <c r="S17" s="86">
        <v>57.499999999999993</v>
      </c>
      <c r="T17" s="82" t="str">
        <f t="shared" si="8"/>
        <v>C</v>
      </c>
      <c r="U17" s="87"/>
      <c r="V17" s="84" t="s">
        <v>27</v>
      </c>
      <c r="W17" s="11">
        <f t="shared" si="9"/>
        <v>1</v>
      </c>
      <c r="X17" s="7">
        <f t="shared" si="10"/>
        <v>3</v>
      </c>
      <c r="Y17" s="7">
        <f t="shared" si="11"/>
        <v>6</v>
      </c>
      <c r="Z17" s="7">
        <f t="shared" si="12"/>
        <v>0</v>
      </c>
      <c r="AA17" s="8">
        <f t="shared" si="13"/>
        <v>0</v>
      </c>
      <c r="AB17" s="88" t="b">
        <f t="shared" si="14"/>
        <v>0</v>
      </c>
      <c r="AC17" s="89"/>
      <c r="AG17" s="91"/>
      <c r="AH17" s="92"/>
      <c r="AI17" s="93"/>
      <c r="AJ17" s="94"/>
    </row>
    <row r="18" spans="1:36" ht="15.75" thickBot="1" x14ac:dyDescent="0.3">
      <c r="A18" s="79">
        <v>8</v>
      </c>
      <c r="B18" s="80" t="s">
        <v>37</v>
      </c>
      <c r="C18" s="81">
        <v>13.750000000000002</v>
      </c>
      <c r="D18" s="82" t="str">
        <f t="shared" si="0"/>
        <v>E</v>
      </c>
      <c r="E18" s="83">
        <v>12.5</v>
      </c>
      <c r="F18" s="84" t="str">
        <f t="shared" si="1"/>
        <v>E</v>
      </c>
      <c r="G18" s="85">
        <v>0</v>
      </c>
      <c r="H18" s="82" t="str">
        <f t="shared" si="2"/>
        <v>E</v>
      </c>
      <c r="I18" s="83">
        <v>13</v>
      </c>
      <c r="J18" s="84" t="str">
        <f t="shared" si="3"/>
        <v>E</v>
      </c>
      <c r="K18" s="81">
        <v>18.75</v>
      </c>
      <c r="L18" s="82" t="str">
        <f t="shared" si="4"/>
        <v>E</v>
      </c>
      <c r="M18" s="83">
        <v>7.5</v>
      </c>
      <c r="N18" s="84" t="str">
        <f t="shared" si="5"/>
        <v>E</v>
      </c>
      <c r="O18" s="81">
        <v>16.25</v>
      </c>
      <c r="P18" s="82" t="str">
        <f t="shared" si="6"/>
        <v>E</v>
      </c>
      <c r="Q18" s="83">
        <v>16.25</v>
      </c>
      <c r="R18" s="84" t="str">
        <f t="shared" si="7"/>
        <v>E</v>
      </c>
      <c r="S18" s="86">
        <v>18.75</v>
      </c>
      <c r="T18" s="82" t="str">
        <f t="shared" si="8"/>
        <v>E</v>
      </c>
      <c r="U18" s="87"/>
      <c r="V18" s="84" t="s">
        <v>23</v>
      </c>
      <c r="W18" s="11">
        <f t="shared" si="9"/>
        <v>0</v>
      </c>
      <c r="X18" s="7">
        <f t="shared" si="10"/>
        <v>0</v>
      </c>
      <c r="Y18" s="7">
        <f t="shared" si="11"/>
        <v>0</v>
      </c>
      <c r="Z18" s="7">
        <f t="shared" si="12"/>
        <v>0</v>
      </c>
      <c r="AA18" s="8">
        <f t="shared" si="13"/>
        <v>10</v>
      </c>
      <c r="AB18" s="97" t="str">
        <f t="shared" si="14"/>
        <v>GAGAL</v>
      </c>
      <c r="AC18" s="89"/>
      <c r="AG18" s="91"/>
      <c r="AH18" s="92"/>
      <c r="AI18" s="93"/>
      <c r="AJ18" s="94"/>
    </row>
    <row r="19" spans="1:36" ht="18.75" customHeight="1" thickBot="1" x14ac:dyDescent="0.3">
      <c r="A19" s="98">
        <v>9</v>
      </c>
      <c r="B19" s="95" t="s">
        <v>38</v>
      </c>
      <c r="C19" s="81">
        <v>43.75</v>
      </c>
      <c r="D19" s="82" t="str">
        <f t="shared" si="0"/>
        <v>D</v>
      </c>
      <c r="E19" s="83">
        <v>48.75</v>
      </c>
      <c r="F19" s="84" t="str">
        <f t="shared" si="1"/>
        <v>D</v>
      </c>
      <c r="G19" s="85">
        <v>45</v>
      </c>
      <c r="H19" s="82" t="str">
        <f t="shared" si="2"/>
        <v>D</v>
      </c>
      <c r="I19" s="83">
        <v>69</v>
      </c>
      <c r="J19" s="84" t="str">
        <f t="shared" si="3"/>
        <v>B</v>
      </c>
      <c r="K19" s="81">
        <v>61.25</v>
      </c>
      <c r="L19" s="82" t="str">
        <f t="shared" si="4"/>
        <v>C</v>
      </c>
      <c r="M19" s="83">
        <v>50</v>
      </c>
      <c r="N19" s="84" t="str">
        <f t="shared" si="5"/>
        <v>C</v>
      </c>
      <c r="O19" s="81">
        <v>61.250000000000007</v>
      </c>
      <c r="P19" s="82" t="str">
        <f t="shared" si="6"/>
        <v>C</v>
      </c>
      <c r="Q19" s="83">
        <v>41.25</v>
      </c>
      <c r="R19" s="84" t="str">
        <f t="shared" si="7"/>
        <v>D</v>
      </c>
      <c r="S19" s="86">
        <v>48.75</v>
      </c>
      <c r="T19" s="82" t="str">
        <f t="shared" si="8"/>
        <v>D</v>
      </c>
      <c r="U19" s="87"/>
      <c r="V19" s="84" t="s">
        <v>28</v>
      </c>
      <c r="W19" s="11">
        <f t="shared" si="9"/>
        <v>0</v>
      </c>
      <c r="X19" s="7">
        <f t="shared" si="10"/>
        <v>1</v>
      </c>
      <c r="Y19" s="7">
        <f t="shared" si="11"/>
        <v>4</v>
      </c>
      <c r="Z19" s="7">
        <f t="shared" si="12"/>
        <v>5</v>
      </c>
      <c r="AA19" s="8">
        <f t="shared" si="13"/>
        <v>0</v>
      </c>
      <c r="AB19" s="97" t="b">
        <f t="shared" si="14"/>
        <v>0</v>
      </c>
      <c r="AC19" s="89"/>
      <c r="AG19" s="91"/>
      <c r="AH19" s="92"/>
      <c r="AI19" s="93"/>
      <c r="AJ19" s="94"/>
    </row>
    <row r="20" spans="1:36" ht="15.75" thickBot="1" x14ac:dyDescent="0.3">
      <c r="A20" s="79">
        <v>10</v>
      </c>
      <c r="B20" s="80" t="s">
        <v>39</v>
      </c>
      <c r="C20" s="81">
        <v>50</v>
      </c>
      <c r="D20" s="82" t="str">
        <f t="shared" si="0"/>
        <v>C</v>
      </c>
      <c r="E20" s="83">
        <v>50</v>
      </c>
      <c r="F20" s="84" t="str">
        <f t="shared" si="1"/>
        <v>C</v>
      </c>
      <c r="G20" s="85">
        <v>43.75</v>
      </c>
      <c r="H20" s="82" t="str">
        <f t="shared" si="2"/>
        <v>D</v>
      </c>
      <c r="I20" s="83">
        <v>65</v>
      </c>
      <c r="J20" s="84" t="str">
        <f t="shared" si="3"/>
        <v>B</v>
      </c>
      <c r="K20" s="81">
        <v>31.25</v>
      </c>
      <c r="L20" s="82" t="str">
        <f t="shared" si="4"/>
        <v>E</v>
      </c>
      <c r="M20" s="83">
        <v>55</v>
      </c>
      <c r="N20" s="84" t="str">
        <f t="shared" si="5"/>
        <v>C</v>
      </c>
      <c r="O20" s="81">
        <v>55.000000000000007</v>
      </c>
      <c r="P20" s="82" t="str">
        <f t="shared" si="6"/>
        <v>C</v>
      </c>
      <c r="Q20" s="83">
        <v>43.75</v>
      </c>
      <c r="R20" s="84" t="str">
        <f t="shared" si="7"/>
        <v>D</v>
      </c>
      <c r="S20" s="86">
        <v>40</v>
      </c>
      <c r="T20" s="82" t="str">
        <f t="shared" si="8"/>
        <v>D</v>
      </c>
      <c r="U20" s="87"/>
      <c r="V20" s="84" t="s">
        <v>28</v>
      </c>
      <c r="W20" s="11">
        <f t="shared" si="9"/>
        <v>0</v>
      </c>
      <c r="X20" s="7">
        <f t="shared" si="10"/>
        <v>1</v>
      </c>
      <c r="Y20" s="7">
        <f t="shared" si="11"/>
        <v>5</v>
      </c>
      <c r="Z20" s="7">
        <f t="shared" si="12"/>
        <v>3</v>
      </c>
      <c r="AA20" s="8">
        <f t="shared" si="13"/>
        <v>1</v>
      </c>
      <c r="AB20" s="97" t="b">
        <f t="shared" si="14"/>
        <v>0</v>
      </c>
      <c r="AC20" s="89"/>
      <c r="AG20" s="91"/>
      <c r="AH20" s="92"/>
      <c r="AI20" s="93"/>
      <c r="AJ20" s="94"/>
    </row>
    <row r="21" spans="1:36" ht="15.75" thickBot="1" x14ac:dyDescent="0.3">
      <c r="A21" s="79">
        <v>11</v>
      </c>
      <c r="B21" s="80" t="s">
        <v>40</v>
      </c>
      <c r="C21" s="81">
        <v>32.5</v>
      </c>
      <c r="D21" s="82" t="str">
        <f t="shared" si="0"/>
        <v>E</v>
      </c>
      <c r="E21" s="83">
        <v>41.25</v>
      </c>
      <c r="F21" s="84" t="str">
        <f t="shared" si="1"/>
        <v>D</v>
      </c>
      <c r="G21" s="85">
        <v>40</v>
      </c>
      <c r="H21" s="82" t="str">
        <f t="shared" si="2"/>
        <v>D</v>
      </c>
      <c r="I21" s="83">
        <v>40</v>
      </c>
      <c r="J21" s="84" t="str">
        <f t="shared" si="3"/>
        <v>D</v>
      </c>
      <c r="K21" s="81">
        <v>43.75</v>
      </c>
      <c r="L21" s="82" t="str">
        <f t="shared" si="4"/>
        <v>D</v>
      </c>
      <c r="M21" s="83">
        <v>45</v>
      </c>
      <c r="N21" s="84" t="str">
        <f t="shared" si="5"/>
        <v>D</v>
      </c>
      <c r="O21" s="81">
        <v>37.5</v>
      </c>
      <c r="P21" s="82" t="str">
        <f t="shared" si="6"/>
        <v>E</v>
      </c>
      <c r="Q21" s="83">
        <v>40</v>
      </c>
      <c r="R21" s="84" t="str">
        <f t="shared" si="7"/>
        <v>D</v>
      </c>
      <c r="S21" s="86">
        <v>31.25</v>
      </c>
      <c r="T21" s="82" t="str">
        <f t="shared" si="8"/>
        <v>E</v>
      </c>
      <c r="U21" s="87"/>
      <c r="V21" s="84" t="s">
        <v>29</v>
      </c>
      <c r="W21" s="11">
        <f t="shared" si="9"/>
        <v>0</v>
      </c>
      <c r="X21" s="7">
        <f t="shared" si="10"/>
        <v>0</v>
      </c>
      <c r="Y21" s="7">
        <f t="shared" si="11"/>
        <v>0</v>
      </c>
      <c r="Z21" s="7">
        <f t="shared" si="12"/>
        <v>7</v>
      </c>
      <c r="AA21" s="8">
        <f t="shared" si="13"/>
        <v>3</v>
      </c>
      <c r="AB21" s="97" t="b">
        <f t="shared" si="14"/>
        <v>0</v>
      </c>
      <c r="AC21" s="89"/>
      <c r="AG21" s="91"/>
      <c r="AH21" s="92"/>
      <c r="AI21" s="93"/>
      <c r="AJ21" s="94"/>
    </row>
    <row r="22" spans="1:36" ht="15.75" thickBot="1" x14ac:dyDescent="0.3">
      <c r="A22" s="79">
        <v>12</v>
      </c>
      <c r="B22" s="80" t="s">
        <v>41</v>
      </c>
      <c r="C22" s="81">
        <v>31.25</v>
      </c>
      <c r="D22" s="82" t="str">
        <f t="shared" si="0"/>
        <v>E</v>
      </c>
      <c r="E22" s="83">
        <v>36.25</v>
      </c>
      <c r="F22" s="84" t="str">
        <f t="shared" si="1"/>
        <v>E</v>
      </c>
      <c r="G22" s="85">
        <v>35</v>
      </c>
      <c r="H22" s="82" t="str">
        <f t="shared" si="2"/>
        <v>E</v>
      </c>
      <c r="I22" s="83">
        <v>25</v>
      </c>
      <c r="J22" s="84" t="str">
        <f t="shared" si="3"/>
        <v>E</v>
      </c>
      <c r="K22" s="81">
        <v>35</v>
      </c>
      <c r="L22" s="82" t="str">
        <f t="shared" si="4"/>
        <v>E</v>
      </c>
      <c r="M22" s="83">
        <v>31.25</v>
      </c>
      <c r="N22" s="84" t="str">
        <f t="shared" si="5"/>
        <v>E</v>
      </c>
      <c r="O22" s="81">
        <v>47.5</v>
      </c>
      <c r="P22" s="82" t="str">
        <f t="shared" si="6"/>
        <v>D</v>
      </c>
      <c r="Q22" s="83">
        <v>23.75</v>
      </c>
      <c r="R22" s="84" t="str">
        <f t="shared" si="7"/>
        <v>E</v>
      </c>
      <c r="S22" s="86">
        <v>32.5</v>
      </c>
      <c r="T22" s="82" t="str">
        <f t="shared" si="8"/>
        <v>E</v>
      </c>
      <c r="U22" s="87"/>
      <c r="V22" s="84" t="s">
        <v>29</v>
      </c>
      <c r="W22" s="11">
        <f t="shared" si="9"/>
        <v>0</v>
      </c>
      <c r="X22" s="7">
        <f t="shared" si="10"/>
        <v>0</v>
      </c>
      <c r="Y22" s="7">
        <f t="shared" si="11"/>
        <v>0</v>
      </c>
      <c r="Z22" s="7">
        <f t="shared" si="12"/>
        <v>2</v>
      </c>
      <c r="AA22" s="8">
        <f t="shared" si="13"/>
        <v>8</v>
      </c>
      <c r="AB22" s="97" t="str">
        <f t="shared" si="14"/>
        <v>GAGAL</v>
      </c>
      <c r="AC22" s="89"/>
      <c r="AG22" s="91"/>
      <c r="AH22" s="92"/>
      <c r="AI22" s="93"/>
      <c r="AJ22" s="94"/>
    </row>
    <row r="23" spans="1:36" ht="15.75" thickBot="1" x14ac:dyDescent="0.3">
      <c r="A23" s="79">
        <v>13</v>
      </c>
      <c r="B23" s="95" t="s">
        <v>42</v>
      </c>
      <c r="C23" s="81">
        <v>36.25</v>
      </c>
      <c r="D23" s="82" t="str">
        <f t="shared" si="0"/>
        <v>E</v>
      </c>
      <c r="E23" s="83">
        <v>37.5</v>
      </c>
      <c r="F23" s="84" t="str">
        <f t="shared" si="1"/>
        <v>E</v>
      </c>
      <c r="G23" s="85">
        <v>15</v>
      </c>
      <c r="H23" s="82" t="str">
        <f t="shared" si="2"/>
        <v>E</v>
      </c>
      <c r="I23" s="83">
        <v>35</v>
      </c>
      <c r="J23" s="84" t="str">
        <f t="shared" si="3"/>
        <v>E</v>
      </c>
      <c r="K23" s="81">
        <v>37.5</v>
      </c>
      <c r="L23" s="82" t="str">
        <f t="shared" si="4"/>
        <v>E</v>
      </c>
      <c r="M23" s="83">
        <v>46.25</v>
      </c>
      <c r="N23" s="84" t="str">
        <f t="shared" si="5"/>
        <v>D</v>
      </c>
      <c r="O23" s="81">
        <v>47.5</v>
      </c>
      <c r="P23" s="82" t="str">
        <f t="shared" si="6"/>
        <v>D</v>
      </c>
      <c r="Q23" s="83">
        <v>28.75</v>
      </c>
      <c r="R23" s="84" t="str">
        <f t="shared" si="7"/>
        <v>E</v>
      </c>
      <c r="S23" s="86" t="s">
        <v>5</v>
      </c>
      <c r="T23" s="82" t="str">
        <f t="shared" si="8"/>
        <v>TH</v>
      </c>
      <c r="U23" s="87"/>
      <c r="V23" s="84" t="s">
        <v>29</v>
      </c>
      <c r="W23" s="11">
        <f t="shared" si="9"/>
        <v>0</v>
      </c>
      <c r="X23" s="7">
        <f t="shared" si="10"/>
        <v>0</v>
      </c>
      <c r="Y23" s="7">
        <f t="shared" si="11"/>
        <v>0</v>
      </c>
      <c r="Z23" s="7">
        <f t="shared" si="12"/>
        <v>3</v>
      </c>
      <c r="AA23" s="8">
        <f t="shared" si="13"/>
        <v>6</v>
      </c>
      <c r="AB23" s="97" t="str">
        <f t="shared" si="14"/>
        <v>GAGAL</v>
      </c>
      <c r="AC23" s="89"/>
      <c r="AG23" s="91"/>
      <c r="AH23" s="92"/>
      <c r="AI23" s="93"/>
      <c r="AJ23" s="94"/>
    </row>
    <row r="24" spans="1:36" ht="15.75" thickBot="1" x14ac:dyDescent="0.3">
      <c r="A24" s="79">
        <v>14</v>
      </c>
      <c r="B24" s="80" t="s">
        <v>43</v>
      </c>
      <c r="C24" s="81">
        <v>28.749999999999996</v>
      </c>
      <c r="D24" s="82" t="str">
        <f t="shared" si="0"/>
        <v>E</v>
      </c>
      <c r="E24" s="83">
        <v>41.25</v>
      </c>
      <c r="F24" s="84" t="str">
        <f t="shared" si="1"/>
        <v>D</v>
      </c>
      <c r="G24" s="85">
        <v>36.25</v>
      </c>
      <c r="H24" s="82" t="str">
        <f t="shared" si="2"/>
        <v>E</v>
      </c>
      <c r="I24" s="83">
        <v>35</v>
      </c>
      <c r="J24" s="84" t="str">
        <f t="shared" si="3"/>
        <v>E</v>
      </c>
      <c r="K24" s="81">
        <v>50</v>
      </c>
      <c r="L24" s="82" t="str">
        <f t="shared" si="4"/>
        <v>C</v>
      </c>
      <c r="M24" s="83">
        <v>37.5</v>
      </c>
      <c r="N24" s="84" t="str">
        <f t="shared" si="5"/>
        <v>E</v>
      </c>
      <c r="O24" s="81">
        <v>46.25</v>
      </c>
      <c r="P24" s="82" t="str">
        <f t="shared" si="6"/>
        <v>D</v>
      </c>
      <c r="Q24" s="83">
        <v>40</v>
      </c>
      <c r="R24" s="84" t="str">
        <f t="shared" si="7"/>
        <v>D</v>
      </c>
      <c r="S24" s="86">
        <v>33.75</v>
      </c>
      <c r="T24" s="82" t="str">
        <f t="shared" si="8"/>
        <v>E</v>
      </c>
      <c r="U24" s="87"/>
      <c r="V24" s="84" t="s">
        <v>29</v>
      </c>
      <c r="W24" s="11">
        <f t="shared" si="9"/>
        <v>0</v>
      </c>
      <c r="X24" s="7">
        <f t="shared" si="10"/>
        <v>0</v>
      </c>
      <c r="Y24" s="7">
        <f t="shared" si="11"/>
        <v>1</v>
      </c>
      <c r="Z24" s="7">
        <f t="shared" si="12"/>
        <v>4</v>
      </c>
      <c r="AA24" s="8">
        <f t="shared" si="13"/>
        <v>5</v>
      </c>
      <c r="AB24" s="97" t="str">
        <f t="shared" si="14"/>
        <v>Near Miss</v>
      </c>
      <c r="AC24" s="89"/>
      <c r="AG24" s="91"/>
      <c r="AH24" s="92"/>
      <c r="AI24" s="93"/>
      <c r="AJ24" s="94"/>
    </row>
    <row r="25" spans="1:36" ht="15.75" thickBot="1" x14ac:dyDescent="0.3">
      <c r="A25" s="79">
        <v>15</v>
      </c>
      <c r="B25" s="80" t="s">
        <v>44</v>
      </c>
      <c r="C25" s="81">
        <v>27.500000000000004</v>
      </c>
      <c r="D25" s="82" t="str">
        <f t="shared" si="0"/>
        <v>E</v>
      </c>
      <c r="E25" s="83">
        <v>30</v>
      </c>
      <c r="F25" s="84" t="str">
        <f t="shared" si="1"/>
        <v>E</v>
      </c>
      <c r="G25" s="85">
        <v>42.5</v>
      </c>
      <c r="H25" s="82" t="str">
        <f t="shared" si="2"/>
        <v>D</v>
      </c>
      <c r="I25" s="83">
        <v>48</v>
      </c>
      <c r="J25" s="84" t="str">
        <f t="shared" si="3"/>
        <v>D</v>
      </c>
      <c r="K25" s="81">
        <v>46.25</v>
      </c>
      <c r="L25" s="82" t="str">
        <f t="shared" si="4"/>
        <v>D</v>
      </c>
      <c r="M25" s="83">
        <v>35</v>
      </c>
      <c r="N25" s="84" t="str">
        <f t="shared" si="5"/>
        <v>E</v>
      </c>
      <c r="O25" s="81" t="s">
        <v>5</v>
      </c>
      <c r="P25" s="82" t="str">
        <f t="shared" si="6"/>
        <v>TH</v>
      </c>
      <c r="Q25" s="83">
        <v>31.25</v>
      </c>
      <c r="R25" s="84" t="str">
        <f t="shared" si="7"/>
        <v>E</v>
      </c>
      <c r="S25" s="86">
        <v>33.75</v>
      </c>
      <c r="T25" s="82" t="str">
        <f t="shared" si="8"/>
        <v>E</v>
      </c>
      <c r="U25" s="87"/>
      <c r="V25" s="84" t="s">
        <v>29</v>
      </c>
      <c r="W25" s="11">
        <f t="shared" si="9"/>
        <v>0</v>
      </c>
      <c r="X25" s="7">
        <f t="shared" si="10"/>
        <v>0</v>
      </c>
      <c r="Y25" s="7">
        <f t="shared" si="11"/>
        <v>0</v>
      </c>
      <c r="Z25" s="7">
        <f t="shared" si="12"/>
        <v>4</v>
      </c>
      <c r="AA25" s="8">
        <f t="shared" si="13"/>
        <v>5</v>
      </c>
      <c r="AB25" s="97" t="str">
        <f t="shared" si="14"/>
        <v>GAGAL</v>
      </c>
      <c r="AC25" s="89"/>
      <c r="AG25" s="91"/>
      <c r="AH25" s="92"/>
      <c r="AI25" s="93"/>
      <c r="AJ25" s="94"/>
    </row>
    <row r="26" spans="1:36" ht="15.75" thickBot="1" x14ac:dyDescent="0.3">
      <c r="A26" s="79">
        <v>16</v>
      </c>
      <c r="B26" s="80" t="s">
        <v>45</v>
      </c>
      <c r="C26" s="81">
        <v>42.5</v>
      </c>
      <c r="D26" s="82" t="str">
        <f t="shared" si="0"/>
        <v>D</v>
      </c>
      <c r="E26" s="83">
        <v>45</v>
      </c>
      <c r="F26" s="84" t="str">
        <f t="shared" si="1"/>
        <v>D</v>
      </c>
      <c r="G26" s="85">
        <v>45</v>
      </c>
      <c r="H26" s="82" t="str">
        <f t="shared" si="2"/>
        <v>D</v>
      </c>
      <c r="I26" s="83">
        <v>68</v>
      </c>
      <c r="J26" s="84" t="str">
        <f t="shared" si="3"/>
        <v>B</v>
      </c>
      <c r="K26" s="81">
        <v>62.5</v>
      </c>
      <c r="L26" s="82" t="str">
        <f t="shared" si="4"/>
        <v>C</v>
      </c>
      <c r="M26" s="83">
        <v>51.25</v>
      </c>
      <c r="N26" s="84" t="str">
        <f t="shared" si="5"/>
        <v>C</v>
      </c>
      <c r="O26" s="81">
        <v>68.75</v>
      </c>
      <c r="P26" s="82" t="str">
        <f t="shared" si="6"/>
        <v>B</v>
      </c>
      <c r="Q26" s="83">
        <v>45</v>
      </c>
      <c r="R26" s="84" t="str">
        <f t="shared" si="7"/>
        <v>D</v>
      </c>
      <c r="S26" s="86">
        <v>47.5</v>
      </c>
      <c r="T26" s="82" t="str">
        <f t="shared" si="8"/>
        <v>D</v>
      </c>
      <c r="U26" s="87"/>
      <c r="V26" s="84" t="s">
        <v>28</v>
      </c>
      <c r="W26" s="11">
        <f t="shared" si="9"/>
        <v>0</v>
      </c>
      <c r="X26" s="7">
        <f t="shared" si="10"/>
        <v>2</v>
      </c>
      <c r="Y26" s="7">
        <f t="shared" si="11"/>
        <v>3</v>
      </c>
      <c r="Z26" s="7">
        <f t="shared" si="12"/>
        <v>5</v>
      </c>
      <c r="AA26" s="8">
        <f t="shared" si="13"/>
        <v>0</v>
      </c>
      <c r="AB26" s="97" t="b">
        <f t="shared" si="14"/>
        <v>0</v>
      </c>
      <c r="AC26" s="89"/>
      <c r="AG26" s="91"/>
      <c r="AH26" s="92"/>
      <c r="AI26" s="93"/>
      <c r="AJ26" s="94"/>
    </row>
    <row r="27" spans="1:36" ht="15.75" thickBot="1" x14ac:dyDescent="0.3">
      <c r="A27" s="79">
        <v>17</v>
      </c>
      <c r="B27" s="80" t="s">
        <v>46</v>
      </c>
      <c r="C27" s="81">
        <v>42.5</v>
      </c>
      <c r="D27" s="82" t="str">
        <f t="shared" si="0"/>
        <v>D</v>
      </c>
      <c r="E27" s="83">
        <v>53.75</v>
      </c>
      <c r="F27" s="84" t="str">
        <f t="shared" si="1"/>
        <v>C</v>
      </c>
      <c r="G27" s="85">
        <v>51.249999999999993</v>
      </c>
      <c r="H27" s="82" t="str">
        <f t="shared" si="2"/>
        <v>C</v>
      </c>
      <c r="I27" s="83">
        <v>50</v>
      </c>
      <c r="J27" s="84" t="str">
        <f t="shared" si="3"/>
        <v>C</v>
      </c>
      <c r="K27" s="81">
        <v>45</v>
      </c>
      <c r="L27" s="82" t="str">
        <f t="shared" si="4"/>
        <v>D</v>
      </c>
      <c r="M27" s="83">
        <v>53.75</v>
      </c>
      <c r="N27" s="84" t="str">
        <f t="shared" si="5"/>
        <v>C</v>
      </c>
      <c r="O27" s="81">
        <v>61.250000000000007</v>
      </c>
      <c r="P27" s="82" t="str">
        <f t="shared" si="6"/>
        <v>C</v>
      </c>
      <c r="Q27" s="83">
        <v>41.25</v>
      </c>
      <c r="R27" s="84" t="str">
        <f t="shared" si="7"/>
        <v>D</v>
      </c>
      <c r="S27" s="86">
        <v>37.5</v>
      </c>
      <c r="T27" s="82" t="str">
        <f t="shared" si="8"/>
        <v>E</v>
      </c>
      <c r="U27" s="87"/>
      <c r="V27" s="84" t="s">
        <v>28</v>
      </c>
      <c r="W27" s="11">
        <f t="shared" si="9"/>
        <v>0</v>
      </c>
      <c r="X27" s="7">
        <f t="shared" si="10"/>
        <v>0</v>
      </c>
      <c r="Y27" s="7">
        <f t="shared" si="11"/>
        <v>6</v>
      </c>
      <c r="Z27" s="7">
        <f t="shared" si="12"/>
        <v>3</v>
      </c>
      <c r="AA27" s="8">
        <f t="shared" si="13"/>
        <v>1</v>
      </c>
      <c r="AB27" s="97" t="b">
        <f t="shared" si="14"/>
        <v>0</v>
      </c>
      <c r="AC27" s="89"/>
      <c r="AG27" s="91"/>
      <c r="AH27" s="92"/>
      <c r="AI27" s="93"/>
      <c r="AJ27" s="94"/>
    </row>
    <row r="28" spans="1:36" ht="15.75" thickBot="1" x14ac:dyDescent="0.3">
      <c r="A28" s="79">
        <v>18</v>
      </c>
      <c r="B28" s="80" t="s">
        <v>47</v>
      </c>
      <c r="C28" s="81">
        <v>47.5</v>
      </c>
      <c r="D28" s="82" t="str">
        <f t="shared" si="0"/>
        <v>D</v>
      </c>
      <c r="E28" s="83">
        <v>56.25</v>
      </c>
      <c r="F28" s="84" t="str">
        <f t="shared" si="1"/>
        <v>C</v>
      </c>
      <c r="G28" s="85">
        <v>51.249999999999993</v>
      </c>
      <c r="H28" s="82" t="str">
        <f t="shared" si="2"/>
        <v>C</v>
      </c>
      <c r="I28" s="83">
        <v>56</v>
      </c>
      <c r="J28" s="84" t="str">
        <f t="shared" si="3"/>
        <v>C</v>
      </c>
      <c r="K28" s="81">
        <v>65</v>
      </c>
      <c r="L28" s="82" t="str">
        <f t="shared" si="4"/>
        <v>B</v>
      </c>
      <c r="M28" s="83">
        <v>60</v>
      </c>
      <c r="N28" s="84" t="str">
        <f t="shared" si="5"/>
        <v>C</v>
      </c>
      <c r="O28" s="81">
        <v>66.25</v>
      </c>
      <c r="P28" s="82" t="str">
        <f t="shared" si="6"/>
        <v>B</v>
      </c>
      <c r="Q28" s="83">
        <v>46.25</v>
      </c>
      <c r="R28" s="84" t="str">
        <f t="shared" si="7"/>
        <v>D</v>
      </c>
      <c r="S28" s="86">
        <v>52.5</v>
      </c>
      <c r="T28" s="82" t="str">
        <f t="shared" si="8"/>
        <v>C</v>
      </c>
      <c r="U28" s="87"/>
      <c r="V28" s="84" t="s">
        <v>28</v>
      </c>
      <c r="W28" s="11">
        <f t="shared" si="9"/>
        <v>0</v>
      </c>
      <c r="X28" s="7">
        <f t="shared" si="10"/>
        <v>2</v>
      </c>
      <c r="Y28" s="7">
        <f t="shared" si="11"/>
        <v>6</v>
      </c>
      <c r="Z28" s="7">
        <f t="shared" si="12"/>
        <v>2</v>
      </c>
      <c r="AA28" s="8">
        <f t="shared" si="13"/>
        <v>0</v>
      </c>
      <c r="AB28" s="97" t="b">
        <f t="shared" si="14"/>
        <v>0</v>
      </c>
      <c r="AC28" s="89"/>
      <c r="AG28" s="91"/>
      <c r="AH28" s="92"/>
      <c r="AI28" s="93"/>
      <c r="AJ28" s="94"/>
    </row>
    <row r="29" spans="1:36" ht="15.75" thickBot="1" x14ac:dyDescent="0.3">
      <c r="A29" s="79">
        <v>19</v>
      </c>
      <c r="B29" s="95" t="s">
        <v>48</v>
      </c>
      <c r="C29" s="81">
        <v>55.000000000000007</v>
      </c>
      <c r="D29" s="82" t="str">
        <f t="shared" si="0"/>
        <v>C</v>
      </c>
      <c r="E29" s="83">
        <v>50</v>
      </c>
      <c r="F29" s="84" t="str">
        <f t="shared" si="1"/>
        <v>C</v>
      </c>
      <c r="G29" s="85">
        <v>45</v>
      </c>
      <c r="H29" s="82" t="str">
        <f t="shared" si="2"/>
        <v>D</v>
      </c>
      <c r="I29" s="83">
        <v>58</v>
      </c>
      <c r="J29" s="84" t="str">
        <f t="shared" si="3"/>
        <v>C</v>
      </c>
      <c r="K29" s="81">
        <v>63.75</v>
      </c>
      <c r="L29" s="82" t="str">
        <f t="shared" si="4"/>
        <v>C</v>
      </c>
      <c r="M29" s="83">
        <v>60</v>
      </c>
      <c r="N29" s="84" t="str">
        <f t="shared" si="5"/>
        <v>C</v>
      </c>
      <c r="O29" s="81">
        <v>58.75</v>
      </c>
      <c r="P29" s="82" t="str">
        <f t="shared" si="6"/>
        <v>C</v>
      </c>
      <c r="Q29" s="83">
        <v>55</v>
      </c>
      <c r="R29" s="84" t="str">
        <f t="shared" si="7"/>
        <v>C</v>
      </c>
      <c r="S29" s="86">
        <v>48.75</v>
      </c>
      <c r="T29" s="82" t="str">
        <f t="shared" si="8"/>
        <v>D</v>
      </c>
      <c r="U29" s="87"/>
      <c r="V29" s="84" t="s">
        <v>28</v>
      </c>
      <c r="W29" s="11">
        <f t="shared" si="9"/>
        <v>0</v>
      </c>
      <c r="X29" s="7">
        <f t="shared" si="10"/>
        <v>0</v>
      </c>
      <c r="Y29" s="7">
        <f t="shared" si="11"/>
        <v>8</v>
      </c>
      <c r="Z29" s="7">
        <f t="shared" si="12"/>
        <v>2</v>
      </c>
      <c r="AA29" s="8">
        <f t="shared" si="13"/>
        <v>0</v>
      </c>
      <c r="AB29" s="97" t="b">
        <f t="shared" si="14"/>
        <v>0</v>
      </c>
      <c r="AC29" s="89"/>
      <c r="AG29" s="91"/>
      <c r="AH29" s="92"/>
      <c r="AI29" s="93"/>
      <c r="AJ29" s="94"/>
    </row>
    <row r="30" spans="1:36" ht="15.75" thickBot="1" x14ac:dyDescent="0.3">
      <c r="A30" s="79">
        <v>20</v>
      </c>
      <c r="B30" s="80" t="s">
        <v>49</v>
      </c>
      <c r="C30" s="81">
        <v>51.249999999999993</v>
      </c>
      <c r="D30" s="82" t="str">
        <f t="shared" si="0"/>
        <v>C</v>
      </c>
      <c r="E30" s="83">
        <v>55.000000000000007</v>
      </c>
      <c r="F30" s="84" t="str">
        <f t="shared" si="1"/>
        <v>C</v>
      </c>
      <c r="G30" s="85">
        <v>51.249999999999993</v>
      </c>
      <c r="H30" s="82" t="str">
        <f t="shared" si="2"/>
        <v>C</v>
      </c>
      <c r="I30" s="83">
        <v>58</v>
      </c>
      <c r="J30" s="84" t="str">
        <f t="shared" si="3"/>
        <v>C</v>
      </c>
      <c r="K30" s="81">
        <v>47.5</v>
      </c>
      <c r="L30" s="82" t="str">
        <f t="shared" si="4"/>
        <v>D</v>
      </c>
      <c r="M30" s="83">
        <v>60</v>
      </c>
      <c r="N30" s="84" t="str">
        <f t="shared" si="5"/>
        <v>C</v>
      </c>
      <c r="O30" s="81" t="s">
        <v>5</v>
      </c>
      <c r="P30" s="82" t="str">
        <f t="shared" si="6"/>
        <v>TH</v>
      </c>
      <c r="Q30" s="83">
        <v>47.5</v>
      </c>
      <c r="R30" s="84" t="str">
        <f t="shared" si="7"/>
        <v>D</v>
      </c>
      <c r="S30" s="86">
        <v>51.249999999999993</v>
      </c>
      <c r="T30" s="82" t="str">
        <f t="shared" si="8"/>
        <v>C</v>
      </c>
      <c r="U30" s="87"/>
      <c r="V30" s="84" t="s">
        <v>28</v>
      </c>
      <c r="W30" s="11">
        <f t="shared" si="9"/>
        <v>0</v>
      </c>
      <c r="X30" s="7">
        <f t="shared" si="10"/>
        <v>0</v>
      </c>
      <c r="Y30" s="7">
        <f t="shared" si="11"/>
        <v>7</v>
      </c>
      <c r="Z30" s="7">
        <f t="shared" si="12"/>
        <v>2</v>
      </c>
      <c r="AA30" s="8">
        <f t="shared" si="13"/>
        <v>0</v>
      </c>
      <c r="AB30" s="97" t="b">
        <f t="shared" si="14"/>
        <v>0</v>
      </c>
      <c r="AC30" s="89"/>
      <c r="AG30" s="91"/>
      <c r="AH30" s="92"/>
      <c r="AI30" s="93"/>
      <c r="AJ30" s="94"/>
    </row>
    <row r="31" spans="1:36" ht="15.75" thickBot="1" x14ac:dyDescent="0.3">
      <c r="A31" s="79">
        <v>21</v>
      </c>
      <c r="B31" s="80" t="s">
        <v>50</v>
      </c>
      <c r="C31" s="81">
        <v>82.5</v>
      </c>
      <c r="D31" s="82" t="str">
        <f t="shared" si="0"/>
        <v>A</v>
      </c>
      <c r="E31" s="83">
        <v>76.25</v>
      </c>
      <c r="F31" s="84" t="str">
        <f t="shared" si="1"/>
        <v>B</v>
      </c>
      <c r="G31" s="85">
        <v>63.749999999999993</v>
      </c>
      <c r="H31" s="82" t="str">
        <f t="shared" si="2"/>
        <v>C</v>
      </c>
      <c r="I31" s="83">
        <v>84</v>
      </c>
      <c r="J31" s="84" t="str">
        <f t="shared" si="3"/>
        <v>A</v>
      </c>
      <c r="K31" s="81">
        <v>76.25</v>
      </c>
      <c r="L31" s="82" t="str">
        <f t="shared" si="4"/>
        <v>B</v>
      </c>
      <c r="M31" s="83">
        <v>73.75</v>
      </c>
      <c r="N31" s="84" t="str">
        <f t="shared" si="5"/>
        <v>B</v>
      </c>
      <c r="O31" s="81">
        <v>90</v>
      </c>
      <c r="P31" s="82" t="str">
        <f t="shared" si="6"/>
        <v>A</v>
      </c>
      <c r="Q31" s="83">
        <v>66.25</v>
      </c>
      <c r="R31" s="84" t="str">
        <f t="shared" si="7"/>
        <v>B</v>
      </c>
      <c r="S31" s="86">
        <v>66.25</v>
      </c>
      <c r="T31" s="82" t="str">
        <f t="shared" si="8"/>
        <v>B</v>
      </c>
      <c r="U31" s="87"/>
      <c r="V31" s="84" t="s">
        <v>27</v>
      </c>
      <c r="W31" s="11">
        <f t="shared" si="9"/>
        <v>3</v>
      </c>
      <c r="X31" s="7">
        <f t="shared" si="10"/>
        <v>6</v>
      </c>
      <c r="Y31" s="7">
        <f t="shared" si="11"/>
        <v>1</v>
      </c>
      <c r="Z31" s="7">
        <f t="shared" si="12"/>
        <v>0</v>
      </c>
      <c r="AA31" s="8">
        <f t="shared" si="13"/>
        <v>0</v>
      </c>
      <c r="AB31" s="97" t="b">
        <f t="shared" si="14"/>
        <v>0</v>
      </c>
      <c r="AC31" s="89"/>
      <c r="AG31" s="91"/>
      <c r="AH31" s="92"/>
      <c r="AI31" s="93"/>
      <c r="AJ31" s="94"/>
    </row>
    <row r="32" spans="1:36" ht="15.75" thickBot="1" x14ac:dyDescent="0.3">
      <c r="A32" s="79">
        <v>22</v>
      </c>
      <c r="B32" s="80" t="s">
        <v>51</v>
      </c>
      <c r="C32" s="81">
        <v>46.25</v>
      </c>
      <c r="D32" s="82" t="str">
        <f t="shared" si="0"/>
        <v>D</v>
      </c>
      <c r="E32" s="83">
        <v>43.75</v>
      </c>
      <c r="F32" s="84" t="str">
        <f t="shared" si="1"/>
        <v>D</v>
      </c>
      <c r="G32" s="85">
        <v>38.75</v>
      </c>
      <c r="H32" s="82" t="str">
        <f t="shared" si="2"/>
        <v>E</v>
      </c>
      <c r="I32" s="83">
        <v>63</v>
      </c>
      <c r="J32" s="84" t="str">
        <f t="shared" si="3"/>
        <v>C</v>
      </c>
      <c r="K32" s="81">
        <v>66.25</v>
      </c>
      <c r="L32" s="82" t="str">
        <f t="shared" si="4"/>
        <v>B</v>
      </c>
      <c r="M32" s="83">
        <v>50</v>
      </c>
      <c r="N32" s="84" t="str">
        <f t="shared" si="5"/>
        <v>C</v>
      </c>
      <c r="O32" s="81">
        <v>57.499999999999993</v>
      </c>
      <c r="P32" s="82" t="str">
        <f t="shared" si="6"/>
        <v>C</v>
      </c>
      <c r="Q32" s="83">
        <v>42.5</v>
      </c>
      <c r="R32" s="84" t="str">
        <f t="shared" si="7"/>
        <v>D</v>
      </c>
      <c r="S32" s="86">
        <v>46.25</v>
      </c>
      <c r="T32" s="82" t="str">
        <f t="shared" si="8"/>
        <v>D</v>
      </c>
      <c r="U32" s="87"/>
      <c r="V32" s="84" t="s">
        <v>28</v>
      </c>
      <c r="W32" s="11">
        <f t="shared" si="9"/>
        <v>0</v>
      </c>
      <c r="X32" s="7">
        <f t="shared" si="10"/>
        <v>1</v>
      </c>
      <c r="Y32" s="7">
        <f t="shared" si="11"/>
        <v>4</v>
      </c>
      <c r="Z32" s="7">
        <f t="shared" si="12"/>
        <v>4</v>
      </c>
      <c r="AA32" s="8">
        <f t="shared" si="13"/>
        <v>1</v>
      </c>
      <c r="AB32" s="97" t="b">
        <f t="shared" si="14"/>
        <v>0</v>
      </c>
      <c r="AC32" s="89"/>
      <c r="AG32" s="91"/>
      <c r="AH32" s="92"/>
      <c r="AI32" s="93"/>
      <c r="AJ32" s="94"/>
    </row>
    <row r="33" spans="1:36" ht="15.75" thickBot="1" x14ac:dyDescent="0.3">
      <c r="A33" s="79">
        <v>23</v>
      </c>
      <c r="B33" s="80" t="s">
        <v>52</v>
      </c>
      <c r="C33" s="81">
        <v>62.5</v>
      </c>
      <c r="D33" s="82" t="str">
        <f t="shared" si="0"/>
        <v>C</v>
      </c>
      <c r="E33" s="83">
        <v>60</v>
      </c>
      <c r="F33" s="84" t="str">
        <f t="shared" si="1"/>
        <v>C</v>
      </c>
      <c r="G33" s="85">
        <v>66.25</v>
      </c>
      <c r="H33" s="82" t="str">
        <f t="shared" si="2"/>
        <v>B</v>
      </c>
      <c r="I33" s="83">
        <v>73</v>
      </c>
      <c r="J33" s="84" t="str">
        <f t="shared" si="3"/>
        <v>B</v>
      </c>
      <c r="K33" s="81">
        <v>75</v>
      </c>
      <c r="L33" s="82" t="str">
        <f t="shared" si="4"/>
        <v>B</v>
      </c>
      <c r="M33" s="83">
        <v>68.75</v>
      </c>
      <c r="N33" s="84" t="str">
        <f t="shared" si="5"/>
        <v>B</v>
      </c>
      <c r="O33" s="81">
        <v>80</v>
      </c>
      <c r="P33" s="82" t="str">
        <f t="shared" si="6"/>
        <v>A</v>
      </c>
      <c r="Q33" s="83">
        <v>66.25</v>
      </c>
      <c r="R33" s="84" t="str">
        <f t="shared" si="7"/>
        <v>B</v>
      </c>
      <c r="S33" s="86">
        <v>61.250000000000007</v>
      </c>
      <c r="T33" s="82" t="str">
        <f t="shared" si="8"/>
        <v>C</v>
      </c>
      <c r="U33" s="87"/>
      <c r="V33" s="84" t="s">
        <v>27</v>
      </c>
      <c r="W33" s="11">
        <f t="shared" si="9"/>
        <v>1</v>
      </c>
      <c r="X33" s="7">
        <f t="shared" si="10"/>
        <v>6</v>
      </c>
      <c r="Y33" s="7">
        <f t="shared" si="11"/>
        <v>3</v>
      </c>
      <c r="Z33" s="7">
        <f t="shared" si="12"/>
        <v>0</v>
      </c>
      <c r="AA33" s="8">
        <f t="shared" si="13"/>
        <v>0</v>
      </c>
      <c r="AB33" s="97" t="b">
        <f t="shared" si="14"/>
        <v>0</v>
      </c>
      <c r="AC33" s="89"/>
      <c r="AG33" s="91"/>
      <c r="AH33" s="92"/>
      <c r="AI33" s="93"/>
      <c r="AJ33" s="94"/>
    </row>
    <row r="34" spans="1:36" ht="15.75" thickBot="1" x14ac:dyDescent="0.3">
      <c r="A34" s="79">
        <v>24</v>
      </c>
      <c r="B34" s="80" t="s">
        <v>53</v>
      </c>
      <c r="C34" s="81">
        <v>72.5</v>
      </c>
      <c r="D34" s="82" t="str">
        <f t="shared" si="0"/>
        <v>B</v>
      </c>
      <c r="E34" s="83">
        <v>66.25</v>
      </c>
      <c r="F34" s="84" t="str">
        <f t="shared" si="1"/>
        <v>B</v>
      </c>
      <c r="G34" s="85">
        <v>66.25</v>
      </c>
      <c r="H34" s="82" t="str">
        <f t="shared" si="2"/>
        <v>B</v>
      </c>
      <c r="I34" s="83">
        <v>74</v>
      </c>
      <c r="J34" s="84" t="str">
        <f t="shared" si="3"/>
        <v>B</v>
      </c>
      <c r="K34" s="81">
        <v>80</v>
      </c>
      <c r="L34" s="82" t="str">
        <f t="shared" si="4"/>
        <v>A</v>
      </c>
      <c r="M34" s="83">
        <v>68.75</v>
      </c>
      <c r="N34" s="84" t="str">
        <f t="shared" si="5"/>
        <v>B</v>
      </c>
      <c r="O34" s="81">
        <v>77.5</v>
      </c>
      <c r="P34" s="82" t="str">
        <f t="shared" si="6"/>
        <v>B</v>
      </c>
      <c r="Q34" s="83">
        <v>56.25</v>
      </c>
      <c r="R34" s="84" t="str">
        <f t="shared" si="7"/>
        <v>C</v>
      </c>
      <c r="S34" s="86">
        <v>53.75</v>
      </c>
      <c r="T34" s="82" t="str">
        <f t="shared" si="8"/>
        <v>C</v>
      </c>
      <c r="U34" s="87"/>
      <c r="V34" s="84" t="s">
        <v>27</v>
      </c>
      <c r="W34" s="11">
        <f t="shared" si="9"/>
        <v>1</v>
      </c>
      <c r="X34" s="7">
        <f t="shared" si="10"/>
        <v>7</v>
      </c>
      <c r="Y34" s="7">
        <f t="shared" si="11"/>
        <v>2</v>
      </c>
      <c r="Z34" s="7">
        <f t="shared" si="12"/>
        <v>0</v>
      </c>
      <c r="AA34" s="8">
        <f t="shared" si="13"/>
        <v>0</v>
      </c>
      <c r="AB34" s="97" t="b">
        <f t="shared" si="14"/>
        <v>0</v>
      </c>
      <c r="AC34" s="89"/>
      <c r="AG34" s="91"/>
      <c r="AH34" s="92"/>
      <c r="AI34" s="93"/>
      <c r="AJ34" s="94"/>
    </row>
    <row r="35" spans="1:36" ht="15.75" thickBot="1" x14ac:dyDescent="0.3">
      <c r="A35" s="79">
        <v>25</v>
      </c>
      <c r="B35" s="80" t="s">
        <v>54</v>
      </c>
      <c r="C35" s="81">
        <v>52.5</v>
      </c>
      <c r="D35" s="82" t="str">
        <f t="shared" si="0"/>
        <v>C</v>
      </c>
      <c r="E35" s="83">
        <v>51.249999999999993</v>
      </c>
      <c r="F35" s="84" t="str">
        <f t="shared" si="1"/>
        <v>C</v>
      </c>
      <c r="G35" s="85">
        <v>51.249999999999993</v>
      </c>
      <c r="H35" s="82" t="str">
        <f t="shared" si="2"/>
        <v>C</v>
      </c>
      <c r="I35" s="83">
        <v>65</v>
      </c>
      <c r="J35" s="84" t="str">
        <f t="shared" si="3"/>
        <v>B</v>
      </c>
      <c r="K35" s="81">
        <v>67.5</v>
      </c>
      <c r="L35" s="82" t="str">
        <f t="shared" si="4"/>
        <v>B</v>
      </c>
      <c r="M35" s="83">
        <v>65</v>
      </c>
      <c r="N35" s="84" t="str">
        <f t="shared" si="5"/>
        <v>B</v>
      </c>
      <c r="O35" s="81">
        <v>68.75</v>
      </c>
      <c r="P35" s="82" t="str">
        <f t="shared" si="6"/>
        <v>B</v>
      </c>
      <c r="Q35" s="83">
        <v>52.5</v>
      </c>
      <c r="R35" s="84" t="str">
        <f t="shared" si="7"/>
        <v>C</v>
      </c>
      <c r="S35" s="86">
        <v>60</v>
      </c>
      <c r="T35" s="82" t="str">
        <f t="shared" si="8"/>
        <v>C</v>
      </c>
      <c r="U35" s="87"/>
      <c r="V35" s="84" t="s">
        <v>28</v>
      </c>
      <c r="W35" s="11">
        <f t="shared" si="9"/>
        <v>0</v>
      </c>
      <c r="X35" s="7">
        <f t="shared" si="10"/>
        <v>4</v>
      </c>
      <c r="Y35" s="7">
        <f t="shared" si="11"/>
        <v>6</v>
      </c>
      <c r="Z35" s="7">
        <f t="shared" si="12"/>
        <v>0</v>
      </c>
      <c r="AA35" s="8">
        <f t="shared" si="13"/>
        <v>0</v>
      </c>
      <c r="AB35" s="97" t="b">
        <f t="shared" si="14"/>
        <v>0</v>
      </c>
      <c r="AC35" s="89"/>
      <c r="AG35" s="91"/>
      <c r="AH35" s="92"/>
      <c r="AI35" s="93"/>
      <c r="AJ35" s="94"/>
    </row>
    <row r="36" spans="1:36" ht="15.75" thickBot="1" x14ac:dyDescent="0.3">
      <c r="A36" s="79">
        <v>26</v>
      </c>
      <c r="B36" s="80" t="s">
        <v>55</v>
      </c>
      <c r="C36" s="81">
        <v>34</v>
      </c>
      <c r="D36" s="82" t="str">
        <f t="shared" si="0"/>
        <v>E</v>
      </c>
      <c r="E36" s="83">
        <v>43.75</v>
      </c>
      <c r="F36" s="84" t="str">
        <f t="shared" si="1"/>
        <v>D</v>
      </c>
      <c r="G36" s="85">
        <v>33.75</v>
      </c>
      <c r="H36" s="82" t="str">
        <f t="shared" si="2"/>
        <v>E</v>
      </c>
      <c r="I36" s="83">
        <v>46</v>
      </c>
      <c r="J36" s="84" t="str">
        <f t="shared" si="3"/>
        <v>D</v>
      </c>
      <c r="K36" s="81">
        <v>58.75</v>
      </c>
      <c r="L36" s="82" t="str">
        <f t="shared" si="4"/>
        <v>C</v>
      </c>
      <c r="M36" s="83">
        <v>47.5</v>
      </c>
      <c r="N36" s="84" t="str">
        <f t="shared" si="5"/>
        <v>D</v>
      </c>
      <c r="O36" s="81">
        <v>55.000000000000007</v>
      </c>
      <c r="P36" s="82" t="str">
        <f t="shared" si="6"/>
        <v>C</v>
      </c>
      <c r="Q36" s="83">
        <v>40</v>
      </c>
      <c r="R36" s="84" t="str">
        <f t="shared" si="7"/>
        <v>D</v>
      </c>
      <c r="S36" s="86">
        <v>42.5</v>
      </c>
      <c r="T36" s="82" t="str">
        <f t="shared" si="8"/>
        <v>D</v>
      </c>
      <c r="U36" s="87"/>
      <c r="V36" s="84" t="s">
        <v>28</v>
      </c>
      <c r="W36" s="11">
        <f t="shared" si="9"/>
        <v>0</v>
      </c>
      <c r="X36" s="7">
        <f t="shared" si="10"/>
        <v>0</v>
      </c>
      <c r="Y36" s="7">
        <f t="shared" si="11"/>
        <v>3</v>
      </c>
      <c r="Z36" s="7">
        <f t="shared" si="12"/>
        <v>5</v>
      </c>
      <c r="AA36" s="8">
        <f t="shared" si="13"/>
        <v>2</v>
      </c>
      <c r="AB36" s="97" t="b">
        <f t="shared" si="14"/>
        <v>0</v>
      </c>
      <c r="AC36" s="89"/>
      <c r="AG36" s="91"/>
      <c r="AH36" s="92"/>
      <c r="AI36" s="93"/>
      <c r="AJ36" s="94"/>
    </row>
    <row r="37" spans="1:36" ht="15.75" thickBot="1" x14ac:dyDescent="0.3">
      <c r="A37" s="79">
        <v>27</v>
      </c>
      <c r="B37" s="80" t="s">
        <v>56</v>
      </c>
      <c r="C37" s="81">
        <v>85</v>
      </c>
      <c r="D37" s="82" t="str">
        <f t="shared" si="0"/>
        <v>A</v>
      </c>
      <c r="E37" s="83">
        <v>80</v>
      </c>
      <c r="F37" s="84" t="str">
        <f t="shared" si="1"/>
        <v>A</v>
      </c>
      <c r="G37" s="85">
        <v>66.25</v>
      </c>
      <c r="H37" s="82" t="str">
        <f t="shared" si="2"/>
        <v>B</v>
      </c>
      <c r="I37" s="83">
        <v>86</v>
      </c>
      <c r="J37" s="84" t="str">
        <f t="shared" si="3"/>
        <v>A</v>
      </c>
      <c r="K37" s="81">
        <v>80</v>
      </c>
      <c r="L37" s="82" t="str">
        <f t="shared" si="4"/>
        <v>A</v>
      </c>
      <c r="M37" s="83">
        <v>81.25</v>
      </c>
      <c r="N37" s="84" t="str">
        <f t="shared" si="5"/>
        <v>A</v>
      </c>
      <c r="O37" s="81" t="s">
        <v>5</v>
      </c>
      <c r="P37" s="82" t="str">
        <f t="shared" si="6"/>
        <v>TH</v>
      </c>
      <c r="Q37" s="83">
        <v>70</v>
      </c>
      <c r="R37" s="84" t="str">
        <f t="shared" si="7"/>
        <v>B</v>
      </c>
      <c r="S37" s="86">
        <v>70</v>
      </c>
      <c r="T37" s="82" t="str">
        <f t="shared" si="8"/>
        <v>B</v>
      </c>
      <c r="U37" s="87"/>
      <c r="V37" s="84" t="s">
        <v>26</v>
      </c>
      <c r="W37" s="11">
        <f t="shared" si="9"/>
        <v>6</v>
      </c>
      <c r="X37" s="7">
        <f t="shared" si="10"/>
        <v>3</v>
      </c>
      <c r="Y37" s="7">
        <f t="shared" si="11"/>
        <v>0</v>
      </c>
      <c r="Z37" s="7">
        <f t="shared" si="12"/>
        <v>0</v>
      </c>
      <c r="AA37" s="8">
        <f t="shared" si="13"/>
        <v>0</v>
      </c>
      <c r="AB37" s="97" t="b">
        <f t="shared" si="14"/>
        <v>0</v>
      </c>
      <c r="AC37" s="89"/>
      <c r="AG37" s="91"/>
      <c r="AH37" s="92"/>
      <c r="AI37" s="93"/>
      <c r="AJ37" s="94"/>
    </row>
    <row r="38" spans="1:36" ht="15.75" thickBot="1" x14ac:dyDescent="0.3">
      <c r="A38" s="79">
        <v>28</v>
      </c>
      <c r="B38" s="80" t="s">
        <v>57</v>
      </c>
      <c r="C38" s="81">
        <v>28.749999999999996</v>
      </c>
      <c r="D38" s="82" t="str">
        <f t="shared" si="0"/>
        <v>E</v>
      </c>
      <c r="E38" s="83">
        <v>36.25</v>
      </c>
      <c r="F38" s="84" t="str">
        <f t="shared" si="1"/>
        <v>E</v>
      </c>
      <c r="G38" s="85">
        <v>41.25</v>
      </c>
      <c r="H38" s="82" t="str">
        <f t="shared" si="2"/>
        <v>D</v>
      </c>
      <c r="I38" s="83">
        <v>46</v>
      </c>
      <c r="J38" s="84" t="str">
        <f t="shared" si="3"/>
        <v>D</v>
      </c>
      <c r="K38" s="81">
        <v>45</v>
      </c>
      <c r="L38" s="82" t="str">
        <f t="shared" si="4"/>
        <v>D</v>
      </c>
      <c r="M38" s="83">
        <v>46.25</v>
      </c>
      <c r="N38" s="84" t="str">
        <f t="shared" si="5"/>
        <v>D</v>
      </c>
      <c r="O38" s="81">
        <v>46.25</v>
      </c>
      <c r="P38" s="82" t="str">
        <f t="shared" si="6"/>
        <v>D</v>
      </c>
      <c r="Q38" s="83">
        <v>33.75</v>
      </c>
      <c r="R38" s="84" t="str">
        <f t="shared" si="7"/>
        <v>E</v>
      </c>
      <c r="S38" s="86">
        <v>41.25</v>
      </c>
      <c r="T38" s="82" t="str">
        <f t="shared" si="8"/>
        <v>D</v>
      </c>
      <c r="U38" s="87"/>
      <c r="V38" s="84" t="s">
        <v>28</v>
      </c>
      <c r="W38" s="11">
        <f t="shared" si="9"/>
        <v>0</v>
      </c>
      <c r="X38" s="7">
        <f t="shared" si="10"/>
        <v>0</v>
      </c>
      <c r="Y38" s="7">
        <f t="shared" si="11"/>
        <v>1</v>
      </c>
      <c r="Z38" s="7">
        <f t="shared" si="12"/>
        <v>6</v>
      </c>
      <c r="AA38" s="8">
        <f t="shared" si="13"/>
        <v>3</v>
      </c>
      <c r="AB38" s="97" t="b">
        <f t="shared" si="14"/>
        <v>0</v>
      </c>
      <c r="AC38" s="89"/>
      <c r="AG38" s="91"/>
      <c r="AH38" s="92"/>
      <c r="AI38" s="93"/>
      <c r="AJ38" s="94"/>
    </row>
    <row r="39" spans="1:36" ht="15.75" thickBot="1" x14ac:dyDescent="0.3">
      <c r="A39" s="79">
        <v>29</v>
      </c>
      <c r="B39" s="80" t="s">
        <v>58</v>
      </c>
      <c r="C39" s="81">
        <v>82.5</v>
      </c>
      <c r="D39" s="82" t="str">
        <f t="shared" si="0"/>
        <v>A</v>
      </c>
      <c r="E39" s="83">
        <v>83.75</v>
      </c>
      <c r="F39" s="84" t="str">
        <f t="shared" si="1"/>
        <v>A</v>
      </c>
      <c r="G39" s="85">
        <v>73.75</v>
      </c>
      <c r="H39" s="82" t="str">
        <f t="shared" si="2"/>
        <v>B</v>
      </c>
      <c r="I39" s="83">
        <v>84</v>
      </c>
      <c r="J39" s="84" t="str">
        <f t="shared" si="3"/>
        <v>A</v>
      </c>
      <c r="K39" s="81">
        <v>87.5</v>
      </c>
      <c r="L39" s="82" t="str">
        <f t="shared" si="4"/>
        <v>A</v>
      </c>
      <c r="M39" s="83">
        <v>87.5</v>
      </c>
      <c r="N39" s="84" t="str">
        <f t="shared" si="5"/>
        <v>A</v>
      </c>
      <c r="O39" s="81">
        <v>85</v>
      </c>
      <c r="P39" s="82" t="str">
        <f t="shared" si="6"/>
        <v>A</v>
      </c>
      <c r="Q39" s="83">
        <v>76.25</v>
      </c>
      <c r="R39" s="84" t="str">
        <f t="shared" si="7"/>
        <v>B</v>
      </c>
      <c r="S39" s="86">
        <v>72.5</v>
      </c>
      <c r="T39" s="82" t="str">
        <f t="shared" si="8"/>
        <v>B</v>
      </c>
      <c r="U39" s="87"/>
      <c r="V39" s="84" t="s">
        <v>27</v>
      </c>
      <c r="W39" s="11">
        <f t="shared" si="9"/>
        <v>6</v>
      </c>
      <c r="X39" s="7">
        <f t="shared" si="10"/>
        <v>4</v>
      </c>
      <c r="Y39" s="7">
        <f t="shared" si="11"/>
        <v>0</v>
      </c>
      <c r="Z39" s="7">
        <f t="shared" si="12"/>
        <v>0</v>
      </c>
      <c r="AA39" s="8">
        <f t="shared" si="13"/>
        <v>0</v>
      </c>
      <c r="AB39" s="97" t="b">
        <f t="shared" si="14"/>
        <v>0</v>
      </c>
      <c r="AC39" s="89"/>
      <c r="AG39" s="91"/>
      <c r="AH39" s="92"/>
      <c r="AI39" s="93"/>
      <c r="AJ39" s="94"/>
    </row>
    <row r="40" spans="1:36" ht="15.75" thickBot="1" x14ac:dyDescent="0.3">
      <c r="A40" s="79">
        <v>30</v>
      </c>
      <c r="B40" s="80" t="s">
        <v>59</v>
      </c>
      <c r="C40" s="81">
        <v>45</v>
      </c>
      <c r="D40" s="82" t="str">
        <f t="shared" si="0"/>
        <v>D</v>
      </c>
      <c r="E40" s="83">
        <v>51.249999999999993</v>
      </c>
      <c r="F40" s="84" t="str">
        <f t="shared" si="1"/>
        <v>C</v>
      </c>
      <c r="G40" s="85">
        <v>51.249999999999993</v>
      </c>
      <c r="H40" s="82" t="str">
        <f t="shared" si="2"/>
        <v>C</v>
      </c>
      <c r="I40" s="83">
        <v>64</v>
      </c>
      <c r="J40" s="84" t="str">
        <f t="shared" si="3"/>
        <v>C</v>
      </c>
      <c r="K40" s="81">
        <v>57.5</v>
      </c>
      <c r="L40" s="82" t="str">
        <f t="shared" si="4"/>
        <v>C</v>
      </c>
      <c r="M40" s="83">
        <v>47.5</v>
      </c>
      <c r="N40" s="84" t="str">
        <f t="shared" si="5"/>
        <v>D</v>
      </c>
      <c r="O40" s="81">
        <v>53.75</v>
      </c>
      <c r="P40" s="82" t="str">
        <f t="shared" si="6"/>
        <v>C</v>
      </c>
      <c r="Q40" s="83">
        <v>37.5</v>
      </c>
      <c r="R40" s="84" t="str">
        <f t="shared" si="7"/>
        <v>E</v>
      </c>
      <c r="S40" s="86">
        <v>47.5</v>
      </c>
      <c r="T40" s="82" t="str">
        <f t="shared" si="8"/>
        <v>D</v>
      </c>
      <c r="U40" s="87"/>
      <c r="V40" s="84" t="s">
        <v>29</v>
      </c>
      <c r="W40" s="11">
        <f t="shared" si="9"/>
        <v>0</v>
      </c>
      <c r="X40" s="7">
        <f t="shared" si="10"/>
        <v>0</v>
      </c>
      <c r="Y40" s="7">
        <f t="shared" si="11"/>
        <v>5</v>
      </c>
      <c r="Z40" s="7">
        <f t="shared" si="12"/>
        <v>4</v>
      </c>
      <c r="AA40" s="8">
        <f t="shared" si="13"/>
        <v>1</v>
      </c>
      <c r="AB40" s="97" t="b">
        <f t="shared" si="14"/>
        <v>0</v>
      </c>
      <c r="AC40" s="89"/>
      <c r="AG40" s="91"/>
      <c r="AH40" s="92"/>
      <c r="AI40" s="93"/>
      <c r="AJ40" s="94"/>
    </row>
    <row r="41" spans="1:36" ht="15.75" thickBot="1" x14ac:dyDescent="0.3">
      <c r="A41" s="79">
        <v>31</v>
      </c>
      <c r="B41" s="80" t="s">
        <v>60</v>
      </c>
      <c r="C41" s="81">
        <v>58.75</v>
      </c>
      <c r="D41" s="82" t="str">
        <f t="shared" si="0"/>
        <v>C</v>
      </c>
      <c r="E41" s="83">
        <v>57.499999999999993</v>
      </c>
      <c r="F41" s="84" t="str">
        <f t="shared" si="1"/>
        <v>C</v>
      </c>
      <c r="G41" s="85">
        <v>60</v>
      </c>
      <c r="H41" s="82" t="str">
        <f t="shared" si="2"/>
        <v>C</v>
      </c>
      <c r="I41" s="83">
        <v>63</v>
      </c>
      <c r="J41" s="84" t="str">
        <f t="shared" si="3"/>
        <v>C</v>
      </c>
      <c r="K41" s="81">
        <v>63.75</v>
      </c>
      <c r="L41" s="82" t="str">
        <f t="shared" si="4"/>
        <v>C</v>
      </c>
      <c r="M41" s="83">
        <v>70</v>
      </c>
      <c r="N41" s="84" t="str">
        <f t="shared" si="5"/>
        <v>B</v>
      </c>
      <c r="O41" s="81" t="s">
        <v>5</v>
      </c>
      <c r="P41" s="82" t="str">
        <f t="shared" si="6"/>
        <v>TH</v>
      </c>
      <c r="Q41" s="83">
        <v>58.75</v>
      </c>
      <c r="R41" s="84" t="str">
        <f t="shared" si="7"/>
        <v>C</v>
      </c>
      <c r="S41" s="86">
        <v>60</v>
      </c>
      <c r="T41" s="82" t="str">
        <f t="shared" si="8"/>
        <v>C</v>
      </c>
      <c r="U41" s="87"/>
      <c r="V41" s="84" t="s">
        <v>27</v>
      </c>
      <c r="W41" s="11">
        <f t="shared" si="9"/>
        <v>0</v>
      </c>
      <c r="X41" s="7">
        <f t="shared" si="10"/>
        <v>2</v>
      </c>
      <c r="Y41" s="7">
        <f t="shared" si="11"/>
        <v>7</v>
      </c>
      <c r="Z41" s="7">
        <f t="shared" si="12"/>
        <v>0</v>
      </c>
      <c r="AA41" s="8">
        <f t="shared" si="13"/>
        <v>0</v>
      </c>
      <c r="AB41" s="97" t="b">
        <f t="shared" si="14"/>
        <v>0</v>
      </c>
      <c r="AC41" s="89"/>
      <c r="AG41" s="91"/>
      <c r="AH41" s="92"/>
      <c r="AI41" s="93"/>
      <c r="AJ41" s="94"/>
    </row>
    <row r="42" spans="1:36" ht="15.75" thickBot="1" x14ac:dyDescent="0.3">
      <c r="A42" s="79">
        <v>32</v>
      </c>
      <c r="B42" s="80" t="s">
        <v>61</v>
      </c>
      <c r="C42" s="81">
        <v>42.5</v>
      </c>
      <c r="D42" s="82" t="str">
        <f t="shared" si="0"/>
        <v>D</v>
      </c>
      <c r="E42" s="83">
        <v>51.249999999999993</v>
      </c>
      <c r="F42" s="84" t="str">
        <f t="shared" si="1"/>
        <v>C</v>
      </c>
      <c r="G42" s="85">
        <v>45</v>
      </c>
      <c r="H42" s="82" t="str">
        <f t="shared" si="2"/>
        <v>D</v>
      </c>
      <c r="I42" s="83">
        <v>56</v>
      </c>
      <c r="J42" s="84" t="str">
        <f t="shared" si="3"/>
        <v>C</v>
      </c>
      <c r="K42" s="81">
        <v>55</v>
      </c>
      <c r="L42" s="82" t="str">
        <f t="shared" si="4"/>
        <v>C</v>
      </c>
      <c r="M42" s="83">
        <v>57.5</v>
      </c>
      <c r="N42" s="84" t="str">
        <f t="shared" si="5"/>
        <v>C</v>
      </c>
      <c r="O42" s="81">
        <v>63.749999999999993</v>
      </c>
      <c r="P42" s="82" t="str">
        <f t="shared" si="6"/>
        <v>C</v>
      </c>
      <c r="Q42" s="83">
        <v>45</v>
      </c>
      <c r="R42" s="84" t="str">
        <f t="shared" si="7"/>
        <v>D</v>
      </c>
      <c r="S42" s="86">
        <v>37.5</v>
      </c>
      <c r="T42" s="82" t="str">
        <f t="shared" si="8"/>
        <v>E</v>
      </c>
      <c r="U42" s="87"/>
      <c r="V42" s="84" t="s">
        <v>28</v>
      </c>
      <c r="W42" s="11">
        <f t="shared" si="9"/>
        <v>0</v>
      </c>
      <c r="X42" s="7">
        <f t="shared" si="10"/>
        <v>0</v>
      </c>
      <c r="Y42" s="7">
        <f t="shared" si="11"/>
        <v>6</v>
      </c>
      <c r="Z42" s="7">
        <f t="shared" si="12"/>
        <v>3</v>
      </c>
      <c r="AA42" s="8">
        <f t="shared" si="13"/>
        <v>1</v>
      </c>
      <c r="AB42" s="97" t="b">
        <f t="shared" si="14"/>
        <v>0</v>
      </c>
      <c r="AC42" s="89"/>
      <c r="AG42" s="91"/>
      <c r="AH42" s="92"/>
      <c r="AI42" s="93"/>
      <c r="AJ42" s="94"/>
    </row>
    <row r="43" spans="1:36" ht="15.75" thickBot="1" x14ac:dyDescent="0.3">
      <c r="A43" s="79">
        <v>33</v>
      </c>
      <c r="B43" s="80" t="s">
        <v>62</v>
      </c>
      <c r="C43" s="81">
        <v>26.25</v>
      </c>
      <c r="D43" s="82" t="str">
        <f t="shared" ref="D43:D74" si="15">IF(ISBLANK(C43),"",(VLOOKUP(C43,$AD$11:$AE$16,2)))</f>
        <v>E</v>
      </c>
      <c r="E43" s="83">
        <v>37.5</v>
      </c>
      <c r="F43" s="84" t="str">
        <f t="shared" ref="F43:F74" si="16">IF(ISBLANK(E43),"",(VLOOKUP(E43,$AD$11:$AE$16,2)))</f>
        <v>E</v>
      </c>
      <c r="G43" s="85">
        <v>40</v>
      </c>
      <c r="H43" s="82" t="str">
        <f t="shared" ref="H43:H74" si="17">IF(ISBLANK(G43),"",(VLOOKUP(G43,$AD$11:$AE$16,2)))</f>
        <v>D</v>
      </c>
      <c r="I43" s="83">
        <v>40</v>
      </c>
      <c r="J43" s="84" t="str">
        <f t="shared" ref="J43:J74" si="18">IF(ISBLANK(I43),"",(VLOOKUP(I43,$AD$11:$AE$16,2)))</f>
        <v>D</v>
      </c>
      <c r="K43" s="81">
        <v>28.75</v>
      </c>
      <c r="L43" s="82" t="str">
        <f t="shared" ref="L43:L74" si="19">IF(ISBLANK(K43),"",(VLOOKUP(K43,$AD$11:$AE$16,2)))</f>
        <v>E</v>
      </c>
      <c r="M43" s="83">
        <v>37.5</v>
      </c>
      <c r="N43" s="84" t="str">
        <f t="shared" ref="N43:N74" si="20">IF(ISBLANK(M43),"",(VLOOKUP(M43,$AD$11:$AE$16,2)))</f>
        <v>E</v>
      </c>
      <c r="O43" s="81">
        <v>43.75</v>
      </c>
      <c r="P43" s="82" t="str">
        <f t="shared" ref="P43:P74" si="21">IF(ISBLANK(O43),"",(VLOOKUP(O43,$AD$11:$AE$16,2)))</f>
        <v>D</v>
      </c>
      <c r="Q43" s="83">
        <v>37.5</v>
      </c>
      <c r="R43" s="84" t="str">
        <f t="shared" ref="R43:R74" si="22">IF(ISBLANK(Q43),"",(VLOOKUP(Q43,$AD$11:$AE$16,2)))</f>
        <v>E</v>
      </c>
      <c r="S43" s="86">
        <v>25</v>
      </c>
      <c r="T43" s="82" t="str">
        <f t="shared" ref="T43:T74" si="23">IF(ISBLANK(S43),"",(VLOOKUP(S43,$AD$11:$AE$16,2)))</f>
        <v>E</v>
      </c>
      <c r="U43" s="87"/>
      <c r="V43" s="84" t="s">
        <v>29</v>
      </c>
      <c r="W43" s="11">
        <f t="shared" si="9"/>
        <v>0</v>
      </c>
      <c r="X43" s="7">
        <f t="shared" si="10"/>
        <v>0</v>
      </c>
      <c r="Y43" s="7">
        <f t="shared" si="11"/>
        <v>0</v>
      </c>
      <c r="Z43" s="7">
        <f t="shared" si="12"/>
        <v>4</v>
      </c>
      <c r="AA43" s="8">
        <f t="shared" si="13"/>
        <v>6</v>
      </c>
      <c r="AB43" s="97" t="str">
        <f t="shared" si="14"/>
        <v>GAGAL</v>
      </c>
      <c r="AC43" s="89"/>
      <c r="AG43" s="91"/>
      <c r="AH43" s="92"/>
      <c r="AI43" s="93"/>
      <c r="AJ43" s="94"/>
    </row>
    <row r="44" spans="1:36" ht="15.75" thickBot="1" x14ac:dyDescent="0.3">
      <c r="A44" s="79">
        <v>34</v>
      </c>
      <c r="B44" s="80" t="s">
        <v>63</v>
      </c>
      <c r="C44" s="81">
        <v>73.75</v>
      </c>
      <c r="D44" s="82" t="str">
        <f t="shared" si="15"/>
        <v>B</v>
      </c>
      <c r="E44" s="83">
        <v>76.25</v>
      </c>
      <c r="F44" s="84" t="str">
        <f t="shared" si="16"/>
        <v>B</v>
      </c>
      <c r="G44" s="85">
        <v>53.75</v>
      </c>
      <c r="H44" s="82" t="str">
        <f t="shared" si="17"/>
        <v>C</v>
      </c>
      <c r="I44" s="83">
        <v>81</v>
      </c>
      <c r="J44" s="84" t="str">
        <f t="shared" si="18"/>
        <v>A</v>
      </c>
      <c r="K44" s="81">
        <v>75</v>
      </c>
      <c r="L44" s="82" t="str">
        <f t="shared" si="19"/>
        <v>B</v>
      </c>
      <c r="M44" s="83">
        <v>73.75</v>
      </c>
      <c r="N44" s="84" t="str">
        <f t="shared" si="20"/>
        <v>B</v>
      </c>
      <c r="O44" s="81">
        <v>85</v>
      </c>
      <c r="P44" s="82" t="str">
        <f t="shared" si="21"/>
        <v>A</v>
      </c>
      <c r="Q44" s="83">
        <v>58.75</v>
      </c>
      <c r="R44" s="84" t="str">
        <f t="shared" si="22"/>
        <v>C</v>
      </c>
      <c r="S44" s="86">
        <v>57.499999999999993</v>
      </c>
      <c r="T44" s="82" t="str">
        <f t="shared" si="23"/>
        <v>C</v>
      </c>
      <c r="U44" s="87"/>
      <c r="V44" s="84" t="s">
        <v>27</v>
      </c>
      <c r="W44" s="11">
        <f t="shared" si="9"/>
        <v>2</v>
      </c>
      <c r="X44" s="7">
        <f t="shared" si="10"/>
        <v>5</v>
      </c>
      <c r="Y44" s="7">
        <f t="shared" si="11"/>
        <v>3</v>
      </c>
      <c r="Z44" s="7">
        <f t="shared" si="12"/>
        <v>0</v>
      </c>
      <c r="AA44" s="8">
        <f t="shared" si="13"/>
        <v>0</v>
      </c>
      <c r="AB44" s="97" t="b">
        <f t="shared" si="14"/>
        <v>0</v>
      </c>
      <c r="AC44" s="89"/>
      <c r="AG44" s="91"/>
      <c r="AH44" s="92"/>
      <c r="AI44" s="93"/>
      <c r="AJ44" s="94"/>
    </row>
    <row r="45" spans="1:36" ht="15.75" thickBot="1" x14ac:dyDescent="0.3">
      <c r="A45" s="79">
        <v>35</v>
      </c>
      <c r="B45" s="80" t="s">
        <v>64</v>
      </c>
      <c r="C45" s="81">
        <v>45</v>
      </c>
      <c r="D45" s="82" t="str">
        <f t="shared" si="15"/>
        <v>D</v>
      </c>
      <c r="E45" s="83">
        <v>51.249999999999993</v>
      </c>
      <c r="F45" s="84" t="str">
        <f t="shared" si="16"/>
        <v>C</v>
      </c>
      <c r="G45" s="85">
        <v>56.25</v>
      </c>
      <c r="H45" s="82" t="str">
        <f t="shared" si="17"/>
        <v>C</v>
      </c>
      <c r="I45" s="83">
        <v>63</v>
      </c>
      <c r="J45" s="84" t="str">
        <f t="shared" si="18"/>
        <v>C</v>
      </c>
      <c r="K45" s="81">
        <v>62.5</v>
      </c>
      <c r="L45" s="82" t="str">
        <f t="shared" si="19"/>
        <v>C</v>
      </c>
      <c r="M45" s="83">
        <v>47.5</v>
      </c>
      <c r="N45" s="84" t="str">
        <f t="shared" si="20"/>
        <v>D</v>
      </c>
      <c r="O45" s="81">
        <v>61.250000000000007</v>
      </c>
      <c r="P45" s="82" t="str">
        <f t="shared" si="21"/>
        <v>C</v>
      </c>
      <c r="Q45" s="83">
        <v>47.5</v>
      </c>
      <c r="R45" s="84" t="str">
        <f t="shared" si="22"/>
        <v>D</v>
      </c>
      <c r="S45" s="86">
        <v>43.75</v>
      </c>
      <c r="T45" s="82" t="str">
        <f t="shared" si="23"/>
        <v>D</v>
      </c>
      <c r="U45" s="87"/>
      <c r="V45" s="84" t="s">
        <v>28</v>
      </c>
      <c r="W45" s="11">
        <f t="shared" si="9"/>
        <v>0</v>
      </c>
      <c r="X45" s="7">
        <f t="shared" si="10"/>
        <v>0</v>
      </c>
      <c r="Y45" s="7">
        <f t="shared" si="11"/>
        <v>6</v>
      </c>
      <c r="Z45" s="7">
        <f t="shared" si="12"/>
        <v>4</v>
      </c>
      <c r="AA45" s="8">
        <f t="shared" si="13"/>
        <v>0</v>
      </c>
      <c r="AB45" s="97" t="b">
        <f t="shared" si="14"/>
        <v>0</v>
      </c>
      <c r="AC45" s="89"/>
      <c r="AG45" s="91"/>
      <c r="AH45" s="92"/>
      <c r="AI45" s="93"/>
      <c r="AJ45" s="94"/>
    </row>
    <row r="46" spans="1:36" ht="15.75" thickBot="1" x14ac:dyDescent="0.3">
      <c r="A46" s="79">
        <v>36</v>
      </c>
      <c r="B46" s="80" t="s">
        <v>65</v>
      </c>
      <c r="C46" s="81">
        <v>68.75</v>
      </c>
      <c r="D46" s="82" t="str">
        <f t="shared" si="15"/>
        <v>B</v>
      </c>
      <c r="E46" s="83">
        <v>71.25</v>
      </c>
      <c r="F46" s="84" t="str">
        <f t="shared" si="16"/>
        <v>B</v>
      </c>
      <c r="G46" s="85">
        <v>43.75</v>
      </c>
      <c r="H46" s="82" t="str">
        <f t="shared" si="17"/>
        <v>D</v>
      </c>
      <c r="I46" s="83">
        <v>73</v>
      </c>
      <c r="J46" s="84" t="str">
        <f t="shared" si="18"/>
        <v>B</v>
      </c>
      <c r="K46" s="81">
        <v>76.25</v>
      </c>
      <c r="L46" s="82" t="str">
        <f t="shared" si="19"/>
        <v>B</v>
      </c>
      <c r="M46" s="83">
        <v>68.75</v>
      </c>
      <c r="N46" s="84" t="str">
        <f t="shared" si="20"/>
        <v>B</v>
      </c>
      <c r="O46" s="81">
        <v>73.75</v>
      </c>
      <c r="P46" s="82" t="str">
        <f t="shared" si="21"/>
        <v>B</v>
      </c>
      <c r="Q46" s="83">
        <v>57.5</v>
      </c>
      <c r="R46" s="84" t="str">
        <f t="shared" si="22"/>
        <v>C</v>
      </c>
      <c r="S46" s="86">
        <v>58</v>
      </c>
      <c r="T46" s="82" t="str">
        <f t="shared" si="23"/>
        <v>C</v>
      </c>
      <c r="U46" s="87"/>
      <c r="V46" s="84" t="s">
        <v>28</v>
      </c>
      <c r="W46" s="11">
        <f t="shared" si="9"/>
        <v>0</v>
      </c>
      <c r="X46" s="7">
        <f t="shared" si="10"/>
        <v>6</v>
      </c>
      <c r="Y46" s="7">
        <f t="shared" si="11"/>
        <v>3</v>
      </c>
      <c r="Z46" s="7">
        <f t="shared" si="12"/>
        <v>1</v>
      </c>
      <c r="AA46" s="8">
        <f t="shared" si="13"/>
        <v>0</v>
      </c>
      <c r="AB46" s="99" t="b">
        <f t="shared" si="14"/>
        <v>0</v>
      </c>
      <c r="AC46" s="89"/>
      <c r="AG46" s="91"/>
      <c r="AH46" s="92"/>
      <c r="AI46" s="93"/>
      <c r="AJ46" s="94"/>
    </row>
    <row r="47" spans="1:36" x14ac:dyDescent="0.25">
      <c r="A47" s="79">
        <v>37</v>
      </c>
      <c r="B47" s="80"/>
      <c r="C47" s="81"/>
      <c r="D47" s="82" t="str">
        <f t="shared" si="15"/>
        <v/>
      </c>
      <c r="E47" s="81"/>
      <c r="F47" s="84" t="str">
        <f t="shared" si="16"/>
        <v/>
      </c>
      <c r="G47" s="81"/>
      <c r="H47" s="82" t="str">
        <f t="shared" si="17"/>
        <v/>
      </c>
      <c r="I47" s="81"/>
      <c r="J47" s="84" t="str">
        <f t="shared" si="18"/>
        <v/>
      </c>
      <c r="K47" s="81"/>
      <c r="L47" s="82" t="str">
        <f t="shared" si="19"/>
        <v/>
      </c>
      <c r="M47" s="81"/>
      <c r="N47" s="84" t="str">
        <f t="shared" si="20"/>
        <v/>
      </c>
      <c r="O47" s="81"/>
      <c r="P47" s="82" t="str">
        <f t="shared" si="21"/>
        <v/>
      </c>
      <c r="Q47" s="81"/>
      <c r="R47" s="84" t="str">
        <f t="shared" si="22"/>
        <v/>
      </c>
      <c r="S47" s="81"/>
      <c r="T47" s="82" t="str">
        <f t="shared" si="23"/>
        <v/>
      </c>
      <c r="U47" s="87"/>
      <c r="V47" s="84"/>
      <c r="W47" s="11" t="str">
        <f t="shared" ref="W47:W60" si="24">IF(ISBLANK(B47),"",COUNTIF($C47:$V47,"A"))</f>
        <v/>
      </c>
      <c r="X47" s="7" t="str">
        <f t="shared" ref="X47:X60" si="25">IF(ISBLANK(B47),"",COUNTIF($C47:$V47,"B"))</f>
        <v/>
      </c>
      <c r="Y47" s="7" t="str">
        <f t="shared" ref="Y47:Y60" si="26">IF(ISBLANK(B47),"",COUNTIF($C47:$V47,"C"))</f>
        <v/>
      </c>
      <c r="Z47" s="7" t="str">
        <f t="shared" ref="Z47:Z60" si="27">IF(ISBLANK(B47),"",COUNTIF($C47:$V47,"D"))</f>
        <v/>
      </c>
      <c r="AA47" s="8" t="str">
        <f t="shared" ref="AA47:AA60" si="28">IF(ISBLANK(B47),"",COUNTIF($C47:$V47,"E"))</f>
        <v/>
      </c>
    </row>
    <row r="48" spans="1:36" x14ac:dyDescent="0.25">
      <c r="A48" s="79">
        <v>38</v>
      </c>
      <c r="B48" s="80"/>
      <c r="C48" s="81"/>
      <c r="D48" s="82" t="str">
        <f t="shared" si="15"/>
        <v/>
      </c>
      <c r="E48" s="81"/>
      <c r="F48" s="84" t="str">
        <f t="shared" si="16"/>
        <v/>
      </c>
      <c r="G48" s="81"/>
      <c r="H48" s="82" t="str">
        <f t="shared" si="17"/>
        <v/>
      </c>
      <c r="I48" s="81"/>
      <c r="J48" s="84" t="str">
        <f t="shared" si="18"/>
        <v/>
      </c>
      <c r="K48" s="81"/>
      <c r="L48" s="82" t="str">
        <f t="shared" si="19"/>
        <v/>
      </c>
      <c r="M48" s="81"/>
      <c r="N48" s="84" t="str">
        <f t="shared" si="20"/>
        <v/>
      </c>
      <c r="O48" s="81"/>
      <c r="P48" s="82" t="str">
        <f t="shared" si="21"/>
        <v/>
      </c>
      <c r="Q48" s="81"/>
      <c r="R48" s="84" t="str">
        <f t="shared" si="22"/>
        <v/>
      </c>
      <c r="S48" s="81"/>
      <c r="T48" s="82" t="str">
        <f t="shared" si="23"/>
        <v/>
      </c>
      <c r="U48" s="87"/>
      <c r="V48" s="84"/>
      <c r="W48" s="11" t="str">
        <f t="shared" si="24"/>
        <v/>
      </c>
      <c r="X48" s="7" t="str">
        <f t="shared" si="25"/>
        <v/>
      </c>
      <c r="Y48" s="7" t="str">
        <f t="shared" si="26"/>
        <v/>
      </c>
      <c r="Z48" s="7" t="str">
        <f t="shared" si="27"/>
        <v/>
      </c>
      <c r="AA48" s="8" t="str">
        <f t="shared" si="28"/>
        <v/>
      </c>
    </row>
    <row r="49" spans="1:27" x14ac:dyDescent="0.25">
      <c r="A49" s="79">
        <v>39</v>
      </c>
      <c r="B49" s="80"/>
      <c r="C49" s="81"/>
      <c r="D49" s="82" t="str">
        <f t="shared" si="15"/>
        <v/>
      </c>
      <c r="E49" s="81"/>
      <c r="F49" s="84" t="str">
        <f t="shared" si="16"/>
        <v/>
      </c>
      <c r="G49" s="81"/>
      <c r="H49" s="82" t="str">
        <f t="shared" si="17"/>
        <v/>
      </c>
      <c r="I49" s="81"/>
      <c r="J49" s="84" t="str">
        <f t="shared" si="18"/>
        <v/>
      </c>
      <c r="K49" s="81"/>
      <c r="L49" s="82" t="str">
        <f t="shared" si="19"/>
        <v/>
      </c>
      <c r="M49" s="81"/>
      <c r="N49" s="84" t="str">
        <f t="shared" si="20"/>
        <v/>
      </c>
      <c r="O49" s="81"/>
      <c r="P49" s="82" t="str">
        <f t="shared" si="21"/>
        <v/>
      </c>
      <c r="Q49" s="81"/>
      <c r="R49" s="84" t="str">
        <f t="shared" si="22"/>
        <v/>
      </c>
      <c r="S49" s="81"/>
      <c r="T49" s="82" t="str">
        <f t="shared" si="23"/>
        <v/>
      </c>
      <c r="U49" s="87"/>
      <c r="V49" s="84"/>
      <c r="W49" s="11" t="str">
        <f t="shared" si="24"/>
        <v/>
      </c>
      <c r="X49" s="7" t="str">
        <f t="shared" si="25"/>
        <v/>
      </c>
      <c r="Y49" s="7" t="str">
        <f t="shared" si="26"/>
        <v/>
      </c>
      <c r="Z49" s="7" t="str">
        <f t="shared" si="27"/>
        <v/>
      </c>
      <c r="AA49" s="8" t="str">
        <f t="shared" si="28"/>
        <v/>
      </c>
    </row>
    <row r="50" spans="1:27" x14ac:dyDescent="0.25">
      <c r="A50" s="79">
        <v>40</v>
      </c>
      <c r="B50" s="80"/>
      <c r="C50" s="81"/>
      <c r="D50" s="82" t="str">
        <f t="shared" si="15"/>
        <v/>
      </c>
      <c r="E50" s="81"/>
      <c r="F50" s="84" t="str">
        <f t="shared" si="16"/>
        <v/>
      </c>
      <c r="G50" s="81"/>
      <c r="H50" s="82" t="str">
        <f t="shared" si="17"/>
        <v/>
      </c>
      <c r="I50" s="81"/>
      <c r="J50" s="84" t="str">
        <f t="shared" si="18"/>
        <v/>
      </c>
      <c r="K50" s="81"/>
      <c r="L50" s="82" t="str">
        <f t="shared" si="19"/>
        <v/>
      </c>
      <c r="M50" s="81"/>
      <c r="N50" s="84" t="str">
        <f t="shared" si="20"/>
        <v/>
      </c>
      <c r="O50" s="81"/>
      <c r="P50" s="82" t="str">
        <f t="shared" si="21"/>
        <v/>
      </c>
      <c r="Q50" s="81"/>
      <c r="R50" s="84" t="str">
        <f t="shared" si="22"/>
        <v/>
      </c>
      <c r="S50" s="81"/>
      <c r="T50" s="82" t="str">
        <f t="shared" si="23"/>
        <v/>
      </c>
      <c r="U50" s="87"/>
      <c r="V50" s="84"/>
      <c r="W50" s="11" t="str">
        <f t="shared" si="24"/>
        <v/>
      </c>
      <c r="X50" s="7" t="str">
        <f t="shared" si="25"/>
        <v/>
      </c>
      <c r="Y50" s="7" t="str">
        <f t="shared" si="26"/>
        <v/>
      </c>
      <c r="Z50" s="7" t="str">
        <f t="shared" si="27"/>
        <v/>
      </c>
      <c r="AA50" s="8" t="str">
        <f t="shared" si="28"/>
        <v/>
      </c>
    </row>
    <row r="51" spans="1:27" x14ac:dyDescent="0.25">
      <c r="A51" s="79">
        <v>41</v>
      </c>
      <c r="B51" s="80"/>
      <c r="C51" s="81"/>
      <c r="D51" s="82" t="str">
        <f t="shared" si="15"/>
        <v/>
      </c>
      <c r="E51" s="81"/>
      <c r="F51" s="84" t="str">
        <f t="shared" si="16"/>
        <v/>
      </c>
      <c r="G51" s="81"/>
      <c r="H51" s="82" t="str">
        <f t="shared" si="17"/>
        <v/>
      </c>
      <c r="I51" s="81"/>
      <c r="J51" s="84" t="str">
        <f t="shared" si="18"/>
        <v/>
      </c>
      <c r="K51" s="81"/>
      <c r="L51" s="82" t="str">
        <f t="shared" si="19"/>
        <v/>
      </c>
      <c r="M51" s="81"/>
      <c r="N51" s="84" t="str">
        <f t="shared" si="20"/>
        <v/>
      </c>
      <c r="O51" s="81"/>
      <c r="P51" s="82" t="str">
        <f t="shared" si="21"/>
        <v/>
      </c>
      <c r="Q51" s="81"/>
      <c r="R51" s="84" t="str">
        <f t="shared" si="22"/>
        <v/>
      </c>
      <c r="S51" s="81"/>
      <c r="T51" s="82" t="str">
        <f t="shared" si="23"/>
        <v/>
      </c>
      <c r="U51" s="87"/>
      <c r="V51" s="84"/>
      <c r="W51" s="11" t="str">
        <f t="shared" si="24"/>
        <v/>
      </c>
      <c r="X51" s="7" t="str">
        <f t="shared" si="25"/>
        <v/>
      </c>
      <c r="Y51" s="7" t="str">
        <f t="shared" si="26"/>
        <v/>
      </c>
      <c r="Z51" s="7" t="str">
        <f t="shared" si="27"/>
        <v/>
      </c>
      <c r="AA51" s="8" t="str">
        <f t="shared" si="28"/>
        <v/>
      </c>
    </row>
    <row r="52" spans="1:27" x14ac:dyDescent="0.25">
      <c r="A52" s="79">
        <v>42</v>
      </c>
      <c r="B52" s="80"/>
      <c r="C52" s="81"/>
      <c r="D52" s="82" t="str">
        <f t="shared" si="15"/>
        <v/>
      </c>
      <c r="E52" s="81"/>
      <c r="F52" s="84" t="str">
        <f t="shared" si="16"/>
        <v/>
      </c>
      <c r="G52" s="81"/>
      <c r="H52" s="82" t="str">
        <f t="shared" si="17"/>
        <v/>
      </c>
      <c r="I52" s="81"/>
      <c r="J52" s="84" t="str">
        <f t="shared" si="18"/>
        <v/>
      </c>
      <c r="K52" s="81"/>
      <c r="L52" s="82" t="str">
        <f t="shared" si="19"/>
        <v/>
      </c>
      <c r="M52" s="81"/>
      <c r="N52" s="84" t="str">
        <f t="shared" si="20"/>
        <v/>
      </c>
      <c r="O52" s="81"/>
      <c r="P52" s="82" t="str">
        <f t="shared" si="21"/>
        <v/>
      </c>
      <c r="Q52" s="81"/>
      <c r="R52" s="84" t="str">
        <f t="shared" si="22"/>
        <v/>
      </c>
      <c r="S52" s="81"/>
      <c r="T52" s="82" t="str">
        <f t="shared" si="23"/>
        <v/>
      </c>
      <c r="U52" s="87"/>
      <c r="V52" s="84"/>
      <c r="W52" s="11" t="str">
        <f t="shared" si="24"/>
        <v/>
      </c>
      <c r="X52" s="7" t="str">
        <f t="shared" si="25"/>
        <v/>
      </c>
      <c r="Y52" s="7" t="str">
        <f t="shared" si="26"/>
        <v/>
      </c>
      <c r="Z52" s="7" t="str">
        <f t="shared" si="27"/>
        <v/>
      </c>
      <c r="AA52" s="8" t="str">
        <f t="shared" si="28"/>
        <v/>
      </c>
    </row>
    <row r="53" spans="1:27" x14ac:dyDescent="0.25">
      <c r="A53" s="79">
        <v>43</v>
      </c>
      <c r="B53" s="80"/>
      <c r="C53" s="81"/>
      <c r="D53" s="82" t="str">
        <f t="shared" si="15"/>
        <v/>
      </c>
      <c r="E53" s="81"/>
      <c r="F53" s="84" t="str">
        <f t="shared" si="16"/>
        <v/>
      </c>
      <c r="G53" s="81"/>
      <c r="H53" s="82" t="str">
        <f t="shared" si="17"/>
        <v/>
      </c>
      <c r="I53" s="81"/>
      <c r="J53" s="84" t="str">
        <f t="shared" si="18"/>
        <v/>
      </c>
      <c r="K53" s="81"/>
      <c r="L53" s="82" t="str">
        <f t="shared" si="19"/>
        <v/>
      </c>
      <c r="M53" s="81"/>
      <c r="N53" s="84" t="str">
        <f t="shared" si="20"/>
        <v/>
      </c>
      <c r="O53" s="81"/>
      <c r="P53" s="82" t="str">
        <f t="shared" si="21"/>
        <v/>
      </c>
      <c r="Q53" s="81"/>
      <c r="R53" s="84" t="str">
        <f t="shared" si="22"/>
        <v/>
      </c>
      <c r="S53" s="81"/>
      <c r="T53" s="82" t="str">
        <f t="shared" si="23"/>
        <v/>
      </c>
      <c r="U53" s="87"/>
      <c r="V53" s="84"/>
      <c r="W53" s="11" t="str">
        <f t="shared" si="24"/>
        <v/>
      </c>
      <c r="X53" s="7" t="str">
        <f t="shared" si="25"/>
        <v/>
      </c>
      <c r="Y53" s="7" t="str">
        <f t="shared" si="26"/>
        <v/>
      </c>
      <c r="Z53" s="7" t="str">
        <f t="shared" si="27"/>
        <v/>
      </c>
      <c r="AA53" s="8" t="str">
        <f t="shared" si="28"/>
        <v/>
      </c>
    </row>
    <row r="54" spans="1:27" x14ac:dyDescent="0.25">
      <c r="A54" s="79">
        <v>44</v>
      </c>
      <c r="B54" s="80"/>
      <c r="C54" s="81"/>
      <c r="D54" s="82" t="str">
        <f t="shared" si="15"/>
        <v/>
      </c>
      <c r="E54" s="81"/>
      <c r="F54" s="84" t="str">
        <f t="shared" si="16"/>
        <v/>
      </c>
      <c r="G54" s="81"/>
      <c r="H54" s="82" t="str">
        <f t="shared" si="17"/>
        <v/>
      </c>
      <c r="I54" s="81"/>
      <c r="J54" s="84" t="str">
        <f t="shared" si="18"/>
        <v/>
      </c>
      <c r="K54" s="81"/>
      <c r="L54" s="82" t="str">
        <f t="shared" si="19"/>
        <v/>
      </c>
      <c r="M54" s="81"/>
      <c r="N54" s="84" t="str">
        <f t="shared" si="20"/>
        <v/>
      </c>
      <c r="O54" s="81"/>
      <c r="P54" s="82" t="str">
        <f t="shared" si="21"/>
        <v/>
      </c>
      <c r="Q54" s="81"/>
      <c r="R54" s="84" t="str">
        <f t="shared" si="22"/>
        <v/>
      </c>
      <c r="S54" s="81"/>
      <c r="T54" s="82" t="str">
        <f t="shared" si="23"/>
        <v/>
      </c>
      <c r="U54" s="87"/>
      <c r="V54" s="84"/>
      <c r="W54" s="11" t="str">
        <f t="shared" si="24"/>
        <v/>
      </c>
      <c r="X54" s="7" t="str">
        <f t="shared" si="25"/>
        <v/>
      </c>
      <c r="Y54" s="7" t="str">
        <f t="shared" si="26"/>
        <v/>
      </c>
      <c r="Z54" s="7" t="str">
        <f t="shared" si="27"/>
        <v/>
      </c>
      <c r="AA54" s="8" t="str">
        <f t="shared" si="28"/>
        <v/>
      </c>
    </row>
    <row r="55" spans="1:27" x14ac:dyDescent="0.25">
      <c r="A55" s="79">
        <v>45</v>
      </c>
      <c r="B55" s="80"/>
      <c r="C55" s="81"/>
      <c r="D55" s="82" t="str">
        <f t="shared" si="15"/>
        <v/>
      </c>
      <c r="E55" s="81"/>
      <c r="F55" s="84" t="str">
        <f t="shared" si="16"/>
        <v/>
      </c>
      <c r="G55" s="81"/>
      <c r="H55" s="82" t="str">
        <f t="shared" si="17"/>
        <v/>
      </c>
      <c r="I55" s="81"/>
      <c r="J55" s="84" t="str">
        <f t="shared" si="18"/>
        <v/>
      </c>
      <c r="K55" s="81"/>
      <c r="L55" s="82" t="str">
        <f t="shared" si="19"/>
        <v/>
      </c>
      <c r="M55" s="81"/>
      <c r="N55" s="84" t="str">
        <f t="shared" si="20"/>
        <v/>
      </c>
      <c r="O55" s="81"/>
      <c r="P55" s="82" t="str">
        <f t="shared" si="21"/>
        <v/>
      </c>
      <c r="Q55" s="81"/>
      <c r="R55" s="84" t="str">
        <f t="shared" si="22"/>
        <v/>
      </c>
      <c r="S55" s="81"/>
      <c r="T55" s="82" t="str">
        <f t="shared" si="23"/>
        <v/>
      </c>
      <c r="U55" s="87"/>
      <c r="V55" s="84"/>
      <c r="W55" s="11" t="str">
        <f t="shared" si="24"/>
        <v/>
      </c>
      <c r="X55" s="7" t="str">
        <f t="shared" si="25"/>
        <v/>
      </c>
      <c r="Y55" s="7" t="str">
        <f t="shared" si="26"/>
        <v/>
      </c>
      <c r="Z55" s="7" t="str">
        <f t="shared" si="27"/>
        <v/>
      </c>
      <c r="AA55" s="8" t="str">
        <f t="shared" si="28"/>
        <v/>
      </c>
    </row>
    <row r="56" spans="1:27" x14ac:dyDescent="0.25">
      <c r="A56" s="79">
        <v>46</v>
      </c>
      <c r="B56" s="80"/>
      <c r="C56" s="81"/>
      <c r="D56" s="82" t="str">
        <f t="shared" si="15"/>
        <v/>
      </c>
      <c r="E56" s="81"/>
      <c r="F56" s="84" t="str">
        <f t="shared" si="16"/>
        <v/>
      </c>
      <c r="G56" s="81"/>
      <c r="H56" s="82" t="str">
        <f t="shared" si="17"/>
        <v/>
      </c>
      <c r="I56" s="81"/>
      <c r="J56" s="84" t="str">
        <f t="shared" si="18"/>
        <v/>
      </c>
      <c r="K56" s="81"/>
      <c r="L56" s="82" t="str">
        <f t="shared" si="19"/>
        <v/>
      </c>
      <c r="M56" s="81"/>
      <c r="N56" s="84" t="str">
        <f t="shared" si="20"/>
        <v/>
      </c>
      <c r="O56" s="81"/>
      <c r="P56" s="82" t="str">
        <f t="shared" si="21"/>
        <v/>
      </c>
      <c r="Q56" s="81"/>
      <c r="R56" s="84" t="str">
        <f t="shared" si="22"/>
        <v/>
      </c>
      <c r="S56" s="81"/>
      <c r="T56" s="82" t="str">
        <f t="shared" si="23"/>
        <v/>
      </c>
      <c r="U56" s="87"/>
      <c r="V56" s="84"/>
      <c r="W56" s="11" t="str">
        <f t="shared" si="24"/>
        <v/>
      </c>
      <c r="X56" s="7" t="str">
        <f t="shared" si="25"/>
        <v/>
      </c>
      <c r="Y56" s="7" t="str">
        <f t="shared" si="26"/>
        <v/>
      </c>
      <c r="Z56" s="7" t="str">
        <f t="shared" si="27"/>
        <v/>
      </c>
      <c r="AA56" s="8" t="str">
        <f t="shared" si="28"/>
        <v/>
      </c>
    </row>
    <row r="57" spans="1:27" x14ac:dyDescent="0.25">
      <c r="A57" s="79">
        <v>47</v>
      </c>
      <c r="B57" s="80"/>
      <c r="C57" s="81"/>
      <c r="D57" s="82" t="str">
        <f t="shared" si="15"/>
        <v/>
      </c>
      <c r="E57" s="81"/>
      <c r="F57" s="84" t="str">
        <f t="shared" si="16"/>
        <v/>
      </c>
      <c r="G57" s="81"/>
      <c r="H57" s="82" t="str">
        <f t="shared" si="17"/>
        <v/>
      </c>
      <c r="I57" s="81"/>
      <c r="J57" s="84" t="str">
        <f t="shared" si="18"/>
        <v/>
      </c>
      <c r="K57" s="81"/>
      <c r="L57" s="82" t="str">
        <f t="shared" si="19"/>
        <v/>
      </c>
      <c r="M57" s="81"/>
      <c r="N57" s="84" t="str">
        <f t="shared" si="20"/>
        <v/>
      </c>
      <c r="O57" s="81"/>
      <c r="P57" s="82" t="str">
        <f t="shared" si="21"/>
        <v/>
      </c>
      <c r="Q57" s="81"/>
      <c r="R57" s="84" t="str">
        <f t="shared" si="22"/>
        <v/>
      </c>
      <c r="S57" s="81"/>
      <c r="T57" s="82" t="str">
        <f t="shared" si="23"/>
        <v/>
      </c>
      <c r="U57" s="87"/>
      <c r="V57" s="84"/>
      <c r="W57" s="11" t="str">
        <f t="shared" si="24"/>
        <v/>
      </c>
      <c r="X57" s="7" t="str">
        <f t="shared" si="25"/>
        <v/>
      </c>
      <c r="Y57" s="7" t="str">
        <f t="shared" si="26"/>
        <v/>
      </c>
      <c r="Z57" s="7" t="str">
        <f t="shared" si="27"/>
        <v/>
      </c>
      <c r="AA57" s="8" t="str">
        <f t="shared" si="28"/>
        <v/>
      </c>
    </row>
    <row r="58" spans="1:27" x14ac:dyDescent="0.25">
      <c r="A58" s="79">
        <v>48</v>
      </c>
      <c r="B58" s="80"/>
      <c r="C58" s="81"/>
      <c r="D58" s="82" t="str">
        <f t="shared" si="15"/>
        <v/>
      </c>
      <c r="E58" s="81"/>
      <c r="F58" s="84" t="str">
        <f t="shared" si="16"/>
        <v/>
      </c>
      <c r="G58" s="81"/>
      <c r="H58" s="82" t="str">
        <f t="shared" si="17"/>
        <v/>
      </c>
      <c r="I58" s="81"/>
      <c r="J58" s="84" t="str">
        <f t="shared" si="18"/>
        <v/>
      </c>
      <c r="K58" s="81"/>
      <c r="L58" s="82" t="str">
        <f t="shared" si="19"/>
        <v/>
      </c>
      <c r="M58" s="81"/>
      <c r="N58" s="84" t="str">
        <f t="shared" si="20"/>
        <v/>
      </c>
      <c r="O58" s="81"/>
      <c r="P58" s="82" t="str">
        <f t="shared" si="21"/>
        <v/>
      </c>
      <c r="Q58" s="81"/>
      <c r="R58" s="84" t="str">
        <f t="shared" si="22"/>
        <v/>
      </c>
      <c r="S58" s="81"/>
      <c r="T58" s="82" t="str">
        <f t="shared" si="23"/>
        <v/>
      </c>
      <c r="U58" s="87"/>
      <c r="V58" s="84"/>
      <c r="W58" s="11" t="str">
        <f t="shared" si="24"/>
        <v/>
      </c>
      <c r="X58" s="7" t="str">
        <f t="shared" si="25"/>
        <v/>
      </c>
      <c r="Y58" s="7" t="str">
        <f t="shared" si="26"/>
        <v/>
      </c>
      <c r="Z58" s="7" t="str">
        <f t="shared" si="27"/>
        <v/>
      </c>
      <c r="AA58" s="8" t="str">
        <f t="shared" si="28"/>
        <v/>
      </c>
    </row>
    <row r="59" spans="1:27" x14ac:dyDescent="0.25">
      <c r="A59" s="79">
        <v>49</v>
      </c>
      <c r="B59" s="80"/>
      <c r="C59" s="81"/>
      <c r="D59" s="82" t="str">
        <f t="shared" si="15"/>
        <v/>
      </c>
      <c r="E59" s="81"/>
      <c r="F59" s="84" t="str">
        <f t="shared" si="16"/>
        <v/>
      </c>
      <c r="G59" s="81"/>
      <c r="H59" s="82" t="str">
        <f t="shared" si="17"/>
        <v/>
      </c>
      <c r="I59" s="81"/>
      <c r="J59" s="84" t="str">
        <f t="shared" si="18"/>
        <v/>
      </c>
      <c r="K59" s="81"/>
      <c r="L59" s="82" t="str">
        <f t="shared" si="19"/>
        <v/>
      </c>
      <c r="M59" s="81"/>
      <c r="N59" s="84" t="str">
        <f t="shared" si="20"/>
        <v/>
      </c>
      <c r="O59" s="81"/>
      <c r="P59" s="82" t="str">
        <f t="shared" si="21"/>
        <v/>
      </c>
      <c r="Q59" s="81"/>
      <c r="R59" s="84" t="str">
        <f t="shared" si="22"/>
        <v/>
      </c>
      <c r="S59" s="81"/>
      <c r="T59" s="82" t="str">
        <f t="shared" si="23"/>
        <v/>
      </c>
      <c r="U59" s="87"/>
      <c r="V59" s="84"/>
      <c r="W59" s="11" t="str">
        <f t="shared" si="24"/>
        <v/>
      </c>
      <c r="X59" s="7" t="str">
        <f t="shared" si="25"/>
        <v/>
      </c>
      <c r="Y59" s="7" t="str">
        <f t="shared" si="26"/>
        <v/>
      </c>
      <c r="Z59" s="7" t="str">
        <f t="shared" si="27"/>
        <v/>
      </c>
      <c r="AA59" s="8" t="str">
        <f t="shared" si="28"/>
        <v/>
      </c>
    </row>
    <row r="60" spans="1:27" ht="15.75" thickBot="1" x14ac:dyDescent="0.3">
      <c r="A60" s="100">
        <v>50</v>
      </c>
      <c r="B60" s="101"/>
      <c r="C60" s="102"/>
      <c r="D60" s="103" t="str">
        <f t="shared" si="15"/>
        <v/>
      </c>
      <c r="E60" s="102"/>
      <c r="F60" s="104" t="str">
        <f t="shared" si="16"/>
        <v/>
      </c>
      <c r="G60" s="102"/>
      <c r="H60" s="103" t="str">
        <f t="shared" si="17"/>
        <v/>
      </c>
      <c r="I60" s="102"/>
      <c r="J60" s="104" t="str">
        <f t="shared" si="18"/>
        <v/>
      </c>
      <c r="K60" s="102"/>
      <c r="L60" s="103" t="str">
        <f t="shared" si="19"/>
        <v/>
      </c>
      <c r="M60" s="102"/>
      <c r="N60" s="104" t="str">
        <f t="shared" si="20"/>
        <v/>
      </c>
      <c r="O60" s="102"/>
      <c r="P60" s="103" t="str">
        <f t="shared" si="21"/>
        <v/>
      </c>
      <c r="Q60" s="102"/>
      <c r="R60" s="104" t="str">
        <f t="shared" si="22"/>
        <v/>
      </c>
      <c r="S60" s="102"/>
      <c r="T60" s="103" t="str">
        <f t="shared" si="23"/>
        <v/>
      </c>
      <c r="U60" s="105"/>
      <c r="V60" s="104"/>
      <c r="W60" s="12" t="str">
        <f t="shared" si="24"/>
        <v/>
      </c>
      <c r="X60" s="9" t="str">
        <f t="shared" si="25"/>
        <v/>
      </c>
      <c r="Y60" s="9" t="str">
        <f t="shared" si="26"/>
        <v/>
      </c>
      <c r="Z60" s="9" t="str">
        <f t="shared" si="27"/>
        <v/>
      </c>
      <c r="AA60" s="10" t="str">
        <f t="shared" si="28"/>
        <v/>
      </c>
    </row>
  </sheetData>
  <sheetProtection algorithmName="SHA-512" hashValue="MJ3XRvaWyyyh1JCTIMflFChQ6m8xztQhOs41L5HWLaUMRWbaJ3copF9ZwkrjAez1+UmzejMQBe8jE4CcMBgKfw==" saltValue="ypHNIg5ksmOz7mkAWS/dZQ==" spinCount="100000" sheet="1" objects="1" scenarios="1"/>
  <mergeCells count="18">
    <mergeCell ref="S8:T9"/>
    <mergeCell ref="U8:V9"/>
    <mergeCell ref="A1:AB1"/>
    <mergeCell ref="A2:AB2"/>
    <mergeCell ref="A4:B4"/>
    <mergeCell ref="A5:B5"/>
    <mergeCell ref="A8:A10"/>
    <mergeCell ref="B8:B10"/>
    <mergeCell ref="C8:D9"/>
    <mergeCell ref="E8:F9"/>
    <mergeCell ref="G8:H9"/>
    <mergeCell ref="I8:J9"/>
    <mergeCell ref="W8:AA9"/>
    <mergeCell ref="AB8:AB10"/>
    <mergeCell ref="K8:L9"/>
    <mergeCell ref="M8:N9"/>
    <mergeCell ref="O8:P9"/>
    <mergeCell ref="Q8:R9"/>
  </mergeCells>
  <conditionalFormatting sqref="C11:V60">
    <cfRule type="cellIs" dxfId="313" priority="306" operator="equal">
      <formula>"E"</formula>
    </cfRule>
    <cfRule type="cellIs" dxfId="312" priority="307" operator="equal">
      <formula>"D"</formula>
    </cfRule>
    <cfRule type="cellIs" dxfId="311" priority="308" operator="equal">
      <formula>"C"</formula>
    </cfRule>
    <cfRule type="cellIs" dxfId="310" priority="309" operator="equal">
      <formula>"B"</formula>
    </cfRule>
    <cfRule type="cellIs" dxfId="309" priority="310" operator="equal">
      <formula>"A"</formula>
    </cfRule>
    <cfRule type="cellIs" dxfId="308" priority="311" operator="lessThan">
      <formula>0</formula>
    </cfRule>
    <cfRule type="cellIs" dxfId="307" priority="312" operator="between">
      <formula>65</formula>
      <formula>100</formula>
    </cfRule>
    <cfRule type="cellIs" dxfId="306" priority="313" operator="between">
      <formula>40</formula>
      <formula>64</formula>
    </cfRule>
    <cfRule type="cellIs" dxfId="305" priority="314" operator="lessThan">
      <formula>40</formula>
    </cfRule>
  </conditionalFormatting>
  <conditionalFormatting sqref="W11:AA60">
    <cfRule type="cellIs" dxfId="304" priority="304" operator="equal">
      <formula>0</formula>
    </cfRule>
    <cfRule type="cellIs" dxfId="303" priority="305" operator="greaterThan">
      <formula>0</formula>
    </cfRule>
  </conditionalFormatting>
  <conditionalFormatting sqref="AB11:AC46">
    <cfRule type="cellIs" dxfId="302" priority="301" operator="equal">
      <formula>"Near Miss"</formula>
    </cfRule>
    <cfRule type="cellIs" dxfId="301" priority="302" operator="equal">
      <formula>"LULUS"</formula>
    </cfRule>
    <cfRule type="cellIs" dxfId="300" priority="303" operator="equal">
      <formula>"GAGAL"</formula>
    </cfRule>
  </conditionalFormatting>
  <conditionalFormatting sqref="W11">
    <cfRule type="cellIs" dxfId="299" priority="299" operator="equal">
      <formula>0</formula>
    </cfRule>
    <cfRule type="cellIs" dxfId="298" priority="300" operator="greaterThan">
      <formula>0</formula>
    </cfRule>
  </conditionalFormatting>
  <conditionalFormatting sqref="W11:AA11">
    <cfRule type="cellIs" dxfId="297" priority="297" operator="equal">
      <formula>0</formula>
    </cfRule>
    <cfRule type="cellIs" dxfId="296" priority="298" operator="greaterThan">
      <formula>0</formula>
    </cfRule>
  </conditionalFormatting>
  <conditionalFormatting sqref="AB11:AC11">
    <cfRule type="cellIs" dxfId="295" priority="294" operator="equal">
      <formula>"Near Miss"</formula>
    </cfRule>
    <cfRule type="cellIs" dxfId="294" priority="295" operator="equal">
      <formula>"LULUS"</formula>
    </cfRule>
    <cfRule type="cellIs" dxfId="293" priority="296" operator="equal">
      <formula>"GAGAL"</formula>
    </cfRule>
  </conditionalFormatting>
  <conditionalFormatting sqref="W12">
    <cfRule type="cellIs" dxfId="292" priority="292" operator="equal">
      <formula>0</formula>
    </cfRule>
    <cfRule type="cellIs" dxfId="291" priority="293" operator="greaterThan">
      <formula>0</formula>
    </cfRule>
  </conditionalFormatting>
  <conditionalFormatting sqref="W12:AA12">
    <cfRule type="cellIs" dxfId="290" priority="290" operator="equal">
      <formula>0</formula>
    </cfRule>
    <cfRule type="cellIs" dxfId="289" priority="291" operator="greaterThan">
      <formula>0</formula>
    </cfRule>
  </conditionalFormatting>
  <conditionalFormatting sqref="AB12:AC12">
    <cfRule type="cellIs" dxfId="288" priority="287" operator="equal">
      <formula>"Near Miss"</formula>
    </cfRule>
    <cfRule type="cellIs" dxfId="287" priority="288" operator="equal">
      <formula>"LULUS"</formula>
    </cfRule>
    <cfRule type="cellIs" dxfId="286" priority="289" operator="equal">
      <formula>"GAGAL"</formula>
    </cfRule>
  </conditionalFormatting>
  <conditionalFormatting sqref="W13:W60">
    <cfRule type="cellIs" dxfId="285" priority="285" operator="equal">
      <formula>0</formula>
    </cfRule>
    <cfRule type="cellIs" dxfId="284" priority="286" operator="greaterThan">
      <formula>0</formula>
    </cfRule>
  </conditionalFormatting>
  <conditionalFormatting sqref="W13:AA60">
    <cfRule type="cellIs" dxfId="283" priority="283" operator="equal">
      <formula>0</formula>
    </cfRule>
    <cfRule type="cellIs" dxfId="282" priority="284" operator="greaterThan">
      <formula>0</formula>
    </cfRule>
  </conditionalFormatting>
  <conditionalFormatting sqref="AB13:AC46">
    <cfRule type="cellIs" dxfId="281" priority="280" operator="equal">
      <formula>"Near Miss"</formula>
    </cfRule>
    <cfRule type="cellIs" dxfId="280" priority="281" operator="equal">
      <formula>"LULUS"</formula>
    </cfRule>
    <cfRule type="cellIs" dxfId="279" priority="282" operator="equal">
      <formula>"GAGAL"</formula>
    </cfRule>
  </conditionalFormatting>
  <conditionalFormatting sqref="D11:D60">
    <cfRule type="cellIs" dxfId="278" priority="271" operator="equal">
      <formula>"E"</formula>
    </cfRule>
    <cfRule type="cellIs" dxfId="277" priority="272" operator="equal">
      <formula>"D"</formula>
    </cfRule>
    <cfRule type="cellIs" dxfId="276" priority="273" operator="equal">
      <formula>"C"</formula>
    </cfRule>
    <cfRule type="cellIs" dxfId="275" priority="274" operator="equal">
      <formula>"B"</formula>
    </cfRule>
    <cfRule type="cellIs" dxfId="274" priority="275" operator="equal">
      <formula>"A"</formula>
    </cfRule>
    <cfRule type="cellIs" dxfId="273" priority="276" operator="lessThan">
      <formula>0</formula>
    </cfRule>
    <cfRule type="cellIs" dxfId="272" priority="277" operator="between">
      <formula>65</formula>
      <formula>100</formula>
    </cfRule>
    <cfRule type="cellIs" dxfId="271" priority="278" operator="between">
      <formula>40</formula>
      <formula>64</formula>
    </cfRule>
    <cfRule type="cellIs" dxfId="270" priority="279" operator="lessThan">
      <formula>40</formula>
    </cfRule>
  </conditionalFormatting>
  <conditionalFormatting sqref="F11:F60">
    <cfRule type="cellIs" dxfId="269" priority="262" operator="equal">
      <formula>"E"</formula>
    </cfRule>
    <cfRule type="cellIs" dxfId="268" priority="263" operator="equal">
      <formula>"D"</formula>
    </cfRule>
    <cfRule type="cellIs" dxfId="267" priority="264" operator="equal">
      <formula>"C"</formula>
    </cfRule>
    <cfRule type="cellIs" dxfId="266" priority="265" operator="equal">
      <formula>"B"</formula>
    </cfRule>
    <cfRule type="cellIs" dxfId="265" priority="266" operator="equal">
      <formula>"A"</formula>
    </cfRule>
    <cfRule type="cellIs" dxfId="264" priority="267" operator="lessThan">
      <formula>0</formula>
    </cfRule>
    <cfRule type="cellIs" dxfId="263" priority="268" operator="between">
      <formula>65</formula>
      <formula>100</formula>
    </cfRule>
    <cfRule type="cellIs" dxfId="262" priority="269" operator="between">
      <formula>40</formula>
      <formula>64</formula>
    </cfRule>
    <cfRule type="cellIs" dxfId="261" priority="270" operator="lessThan">
      <formula>40</formula>
    </cfRule>
  </conditionalFormatting>
  <conditionalFormatting sqref="H11:H60">
    <cfRule type="cellIs" dxfId="260" priority="253" operator="equal">
      <formula>"E"</formula>
    </cfRule>
    <cfRule type="cellIs" dxfId="259" priority="254" operator="equal">
      <formula>"D"</formula>
    </cfRule>
    <cfRule type="cellIs" dxfId="258" priority="255" operator="equal">
      <formula>"C"</formula>
    </cfRule>
    <cfRule type="cellIs" dxfId="257" priority="256" operator="equal">
      <formula>"B"</formula>
    </cfRule>
    <cfRule type="cellIs" dxfId="256" priority="257" operator="equal">
      <formula>"A"</formula>
    </cfRule>
    <cfRule type="cellIs" dxfId="255" priority="258" operator="lessThan">
      <formula>0</formula>
    </cfRule>
    <cfRule type="cellIs" dxfId="254" priority="259" operator="between">
      <formula>65</formula>
      <formula>100</formula>
    </cfRule>
    <cfRule type="cellIs" dxfId="253" priority="260" operator="between">
      <formula>40</formula>
      <formula>64</formula>
    </cfRule>
    <cfRule type="cellIs" dxfId="252" priority="261" operator="lessThan">
      <formula>40</formula>
    </cfRule>
  </conditionalFormatting>
  <conditionalFormatting sqref="J11:J60">
    <cfRule type="cellIs" dxfId="251" priority="244" operator="equal">
      <formula>"E"</formula>
    </cfRule>
    <cfRule type="cellIs" dxfId="250" priority="245" operator="equal">
      <formula>"D"</formula>
    </cfRule>
    <cfRule type="cellIs" dxfId="249" priority="246" operator="equal">
      <formula>"C"</formula>
    </cfRule>
    <cfRule type="cellIs" dxfId="248" priority="247" operator="equal">
      <formula>"B"</formula>
    </cfRule>
    <cfRule type="cellIs" dxfId="247" priority="248" operator="equal">
      <formula>"A"</formula>
    </cfRule>
    <cfRule type="cellIs" dxfId="246" priority="249" operator="lessThan">
      <formula>0</formula>
    </cfRule>
    <cfRule type="cellIs" dxfId="245" priority="250" operator="between">
      <formula>65</formula>
      <formula>100</formula>
    </cfRule>
    <cfRule type="cellIs" dxfId="244" priority="251" operator="between">
      <formula>40</formula>
      <formula>64</formula>
    </cfRule>
    <cfRule type="cellIs" dxfId="243" priority="252" operator="lessThan">
      <formula>40</formula>
    </cfRule>
  </conditionalFormatting>
  <conditionalFormatting sqref="L11:T60">
    <cfRule type="cellIs" dxfId="242" priority="235" operator="equal">
      <formula>"E"</formula>
    </cfRule>
    <cfRule type="cellIs" dxfId="241" priority="236" operator="equal">
      <formula>"D"</formula>
    </cfRule>
    <cfRule type="cellIs" dxfId="240" priority="237" operator="equal">
      <formula>"C"</formula>
    </cfRule>
    <cfRule type="cellIs" dxfId="239" priority="238" operator="equal">
      <formula>"B"</formula>
    </cfRule>
    <cfRule type="cellIs" dxfId="238" priority="239" operator="equal">
      <formula>"A"</formula>
    </cfRule>
    <cfRule type="cellIs" dxfId="237" priority="240" operator="lessThan">
      <formula>0</formula>
    </cfRule>
    <cfRule type="cellIs" dxfId="236" priority="241" operator="between">
      <formula>65</formula>
      <formula>100</formula>
    </cfRule>
    <cfRule type="cellIs" dxfId="235" priority="242" operator="between">
      <formula>40</formula>
      <formula>64</formula>
    </cfRule>
    <cfRule type="cellIs" dxfId="234" priority="243" operator="lessThan">
      <formula>40</formula>
    </cfRule>
  </conditionalFormatting>
  <conditionalFormatting sqref="V11:V60">
    <cfRule type="cellIs" dxfId="233" priority="226" operator="equal">
      <formula>"E"</formula>
    </cfRule>
    <cfRule type="cellIs" dxfId="232" priority="227" operator="equal">
      <formula>"D"</formula>
    </cfRule>
    <cfRule type="cellIs" dxfId="231" priority="228" operator="equal">
      <formula>"C"</formula>
    </cfRule>
    <cfRule type="cellIs" dxfId="230" priority="229" operator="equal">
      <formula>"B"</formula>
    </cfRule>
    <cfRule type="cellIs" dxfId="229" priority="230" operator="equal">
      <formula>"A"</formula>
    </cfRule>
    <cfRule type="cellIs" dxfId="228" priority="231" operator="lessThan">
      <formula>0</formula>
    </cfRule>
    <cfRule type="cellIs" dxfId="227" priority="232" operator="between">
      <formula>65</formula>
      <formula>100</formula>
    </cfRule>
    <cfRule type="cellIs" dxfId="226" priority="233" operator="between">
      <formula>40</formula>
      <formula>64</formula>
    </cfRule>
    <cfRule type="cellIs" dxfId="225" priority="234" operator="lessThan">
      <formula>40</formula>
    </cfRule>
  </conditionalFormatting>
  <conditionalFormatting sqref="C11:C60">
    <cfRule type="cellIs" dxfId="224" priority="217" operator="equal">
      <formula>"E"</formula>
    </cfRule>
    <cfRule type="cellIs" dxfId="223" priority="218" operator="equal">
      <formula>"D"</formula>
    </cfRule>
    <cfRule type="cellIs" dxfId="222" priority="219" operator="equal">
      <formula>"C"</formula>
    </cfRule>
    <cfRule type="cellIs" dxfId="221" priority="220" operator="equal">
      <formula>"B"</formula>
    </cfRule>
    <cfRule type="cellIs" dxfId="220" priority="221" operator="equal">
      <formula>"A"</formula>
    </cfRule>
    <cfRule type="cellIs" dxfId="219" priority="222" operator="lessThan">
      <formula>0</formula>
    </cfRule>
    <cfRule type="cellIs" dxfId="218" priority="223" operator="between">
      <formula>65</formula>
      <formula>100</formula>
    </cfRule>
    <cfRule type="cellIs" dxfId="217" priority="224" operator="between">
      <formula>40</formula>
      <formula>64</formula>
    </cfRule>
    <cfRule type="cellIs" dxfId="216" priority="225" operator="lessThan">
      <formula>40</formula>
    </cfRule>
  </conditionalFormatting>
  <conditionalFormatting sqref="E11:E60">
    <cfRule type="cellIs" dxfId="215" priority="208" operator="equal">
      <formula>"E"</formula>
    </cfRule>
    <cfRule type="cellIs" dxfId="214" priority="209" operator="equal">
      <formula>"D"</formula>
    </cfRule>
    <cfRule type="cellIs" dxfId="213" priority="210" operator="equal">
      <formula>"C"</formula>
    </cfRule>
    <cfRule type="cellIs" dxfId="212" priority="211" operator="equal">
      <formula>"B"</formula>
    </cfRule>
    <cfRule type="cellIs" dxfId="211" priority="212" operator="equal">
      <formula>"A"</formula>
    </cfRule>
    <cfRule type="cellIs" dxfId="210" priority="213" operator="lessThan">
      <formula>0</formula>
    </cfRule>
    <cfRule type="cellIs" dxfId="209" priority="214" operator="between">
      <formula>65</formula>
      <formula>100</formula>
    </cfRule>
    <cfRule type="cellIs" dxfId="208" priority="215" operator="between">
      <formula>40</formula>
      <formula>64</formula>
    </cfRule>
    <cfRule type="cellIs" dxfId="207" priority="216" operator="lessThan">
      <formula>40</formula>
    </cfRule>
  </conditionalFormatting>
  <conditionalFormatting sqref="G11:G60">
    <cfRule type="cellIs" dxfId="206" priority="199" operator="equal">
      <formula>"E"</formula>
    </cfRule>
    <cfRule type="cellIs" dxfId="205" priority="200" operator="equal">
      <formula>"D"</formula>
    </cfRule>
    <cfRule type="cellIs" dxfId="204" priority="201" operator="equal">
      <formula>"C"</formula>
    </cfRule>
    <cfRule type="cellIs" dxfId="203" priority="202" operator="equal">
      <formula>"B"</formula>
    </cfRule>
    <cfRule type="cellIs" dxfId="202" priority="203" operator="equal">
      <formula>"A"</formula>
    </cfRule>
    <cfRule type="cellIs" dxfId="201" priority="204" operator="lessThan">
      <formula>0</formula>
    </cfRule>
    <cfRule type="cellIs" dxfId="200" priority="205" operator="between">
      <formula>65</formula>
      <formula>100</formula>
    </cfRule>
    <cfRule type="cellIs" dxfId="199" priority="206" operator="between">
      <formula>40</formula>
      <formula>64</formula>
    </cfRule>
    <cfRule type="cellIs" dxfId="198" priority="207" operator="lessThan">
      <formula>40</formula>
    </cfRule>
  </conditionalFormatting>
  <conditionalFormatting sqref="U11:U60">
    <cfRule type="cellIs" dxfId="197" priority="190" operator="equal">
      <formula>"E"</formula>
    </cfRule>
    <cfRule type="cellIs" dxfId="196" priority="191" operator="equal">
      <formula>"D"</formula>
    </cfRule>
    <cfRule type="cellIs" dxfId="195" priority="192" operator="equal">
      <formula>"C"</formula>
    </cfRule>
    <cfRule type="cellIs" dxfId="194" priority="193" operator="equal">
      <formula>"B"</formula>
    </cfRule>
    <cfRule type="cellIs" dxfId="193" priority="194" operator="equal">
      <formula>"A"</formula>
    </cfRule>
    <cfRule type="cellIs" dxfId="192" priority="195" operator="lessThan">
      <formula>0</formula>
    </cfRule>
    <cfRule type="cellIs" dxfId="191" priority="196" operator="between">
      <formula>65</formula>
      <formula>100</formula>
    </cfRule>
    <cfRule type="cellIs" dxfId="190" priority="197" operator="between">
      <formula>40</formula>
      <formula>64</formula>
    </cfRule>
    <cfRule type="cellIs" dxfId="189" priority="198" operator="lessThan">
      <formula>40</formula>
    </cfRule>
  </conditionalFormatting>
  <conditionalFormatting sqref="I11:I60">
    <cfRule type="cellIs" dxfId="188" priority="181" operator="equal">
      <formula>"E"</formula>
    </cfRule>
    <cfRule type="cellIs" dxfId="187" priority="182" operator="equal">
      <formula>"D"</formula>
    </cfRule>
    <cfRule type="cellIs" dxfId="186" priority="183" operator="equal">
      <formula>"C"</formula>
    </cfRule>
    <cfRule type="cellIs" dxfId="185" priority="184" operator="equal">
      <formula>"B"</formula>
    </cfRule>
    <cfRule type="cellIs" dxfId="184" priority="185" operator="equal">
      <formula>"A"</formula>
    </cfRule>
    <cfRule type="cellIs" dxfId="183" priority="186" operator="lessThan">
      <formula>0</formula>
    </cfRule>
    <cfRule type="cellIs" dxfId="182" priority="187" operator="between">
      <formula>65</formula>
      <formula>100</formula>
    </cfRule>
    <cfRule type="cellIs" dxfId="181" priority="188" operator="between">
      <formula>40</formula>
      <formula>64</formula>
    </cfRule>
    <cfRule type="cellIs" dxfId="180" priority="189" operator="lessThan">
      <formula>40</formula>
    </cfRule>
  </conditionalFormatting>
  <conditionalFormatting sqref="N11:T60">
    <cfRule type="cellIs" dxfId="179" priority="172" operator="equal">
      <formula>"E"</formula>
    </cfRule>
    <cfRule type="cellIs" dxfId="178" priority="173" operator="equal">
      <formula>"D"</formula>
    </cfRule>
    <cfRule type="cellIs" dxfId="177" priority="174" operator="equal">
      <formula>"C"</formula>
    </cfRule>
    <cfRule type="cellIs" dxfId="176" priority="175" operator="equal">
      <formula>"B"</formula>
    </cfRule>
    <cfRule type="cellIs" dxfId="175" priority="176" operator="equal">
      <formula>"A"</formula>
    </cfRule>
    <cfRule type="cellIs" dxfId="174" priority="177" operator="lessThan">
      <formula>0</formula>
    </cfRule>
    <cfRule type="cellIs" dxfId="173" priority="178" operator="between">
      <formula>65</formula>
      <formula>100</formula>
    </cfRule>
    <cfRule type="cellIs" dxfId="172" priority="179" operator="between">
      <formula>40</formula>
      <formula>64</formula>
    </cfRule>
    <cfRule type="cellIs" dxfId="171" priority="180" operator="lessThan">
      <formula>40</formula>
    </cfRule>
  </conditionalFormatting>
  <conditionalFormatting sqref="M11:M60 O11:O60">
    <cfRule type="cellIs" dxfId="170" priority="163" operator="equal">
      <formula>"E"</formula>
    </cfRule>
    <cfRule type="cellIs" dxfId="169" priority="164" operator="equal">
      <formula>"D"</formula>
    </cfRule>
    <cfRule type="cellIs" dxfId="168" priority="165" operator="equal">
      <formula>"C"</formula>
    </cfRule>
    <cfRule type="cellIs" dxfId="167" priority="166" operator="equal">
      <formula>"B"</formula>
    </cfRule>
    <cfRule type="cellIs" dxfId="166" priority="167" operator="equal">
      <formula>"A"</formula>
    </cfRule>
    <cfRule type="cellIs" dxfId="165" priority="168" operator="lessThan">
      <formula>0</formula>
    </cfRule>
    <cfRule type="cellIs" dxfId="164" priority="169" operator="between">
      <formula>65</formula>
      <formula>100</formula>
    </cfRule>
    <cfRule type="cellIs" dxfId="163" priority="170" operator="between">
      <formula>40</formula>
      <formula>64</formula>
    </cfRule>
    <cfRule type="cellIs" dxfId="162" priority="171" operator="lessThan">
      <formula>40</formula>
    </cfRule>
  </conditionalFormatting>
  <conditionalFormatting sqref="V11:V60">
    <cfRule type="cellIs" dxfId="161" priority="154" operator="equal">
      <formula>"E"</formula>
    </cfRule>
    <cfRule type="cellIs" dxfId="160" priority="155" operator="equal">
      <formula>"D"</formula>
    </cfRule>
    <cfRule type="cellIs" dxfId="159" priority="156" operator="equal">
      <formula>"C"</formula>
    </cfRule>
    <cfRule type="cellIs" dxfId="158" priority="157" operator="equal">
      <formula>"B"</formula>
    </cfRule>
    <cfRule type="cellIs" dxfId="157" priority="158" operator="equal">
      <formula>"A"</formula>
    </cfRule>
    <cfRule type="cellIs" dxfId="156" priority="159" operator="lessThan">
      <formula>0</formula>
    </cfRule>
    <cfRule type="cellIs" dxfId="155" priority="160" operator="between">
      <formula>65</formula>
      <formula>100</formula>
    </cfRule>
    <cfRule type="cellIs" dxfId="154" priority="161" operator="between">
      <formula>40</formula>
      <formula>64</formula>
    </cfRule>
    <cfRule type="cellIs" dxfId="153" priority="162" operator="lessThan">
      <formula>40</formula>
    </cfRule>
  </conditionalFormatting>
  <conditionalFormatting sqref="V11:V60">
    <cfRule type="cellIs" dxfId="152" priority="145" operator="equal">
      <formula>"E"</formula>
    </cfRule>
    <cfRule type="cellIs" dxfId="151" priority="146" operator="equal">
      <formula>"D"</formula>
    </cfRule>
    <cfRule type="cellIs" dxfId="150" priority="147" operator="equal">
      <formula>"C"</formula>
    </cfRule>
    <cfRule type="cellIs" dxfId="149" priority="148" operator="equal">
      <formula>"B"</formula>
    </cfRule>
    <cfRule type="cellIs" dxfId="148" priority="149" operator="equal">
      <formula>"A"</formula>
    </cfRule>
    <cfRule type="cellIs" dxfId="147" priority="150" operator="lessThan">
      <formula>0</formula>
    </cfRule>
    <cfRule type="cellIs" dxfId="146" priority="151" operator="between">
      <formula>65</formula>
      <formula>100</formula>
    </cfRule>
    <cfRule type="cellIs" dxfId="145" priority="152" operator="between">
      <formula>40</formula>
      <formula>64</formula>
    </cfRule>
    <cfRule type="cellIs" dxfId="144" priority="153" operator="lessThan">
      <formula>40</formula>
    </cfRule>
  </conditionalFormatting>
  <conditionalFormatting sqref="Q11:Q60">
    <cfRule type="cellIs" dxfId="143" priority="136" operator="equal">
      <formula>"E"</formula>
    </cfRule>
    <cfRule type="cellIs" dxfId="142" priority="137" operator="equal">
      <formula>"D"</formula>
    </cfRule>
    <cfRule type="cellIs" dxfId="141" priority="138" operator="equal">
      <formula>"C"</formula>
    </cfRule>
    <cfRule type="cellIs" dxfId="140" priority="139" operator="equal">
      <formula>"B"</formula>
    </cfRule>
    <cfRule type="cellIs" dxfId="139" priority="140" operator="equal">
      <formula>"A"</formula>
    </cfRule>
    <cfRule type="cellIs" dxfId="138" priority="141" operator="lessThan">
      <formula>0</formula>
    </cfRule>
    <cfRule type="cellIs" dxfId="137" priority="142" operator="between">
      <formula>65</formula>
      <formula>100</formula>
    </cfRule>
    <cfRule type="cellIs" dxfId="136" priority="143" operator="between">
      <formula>40</formula>
      <formula>64</formula>
    </cfRule>
    <cfRule type="cellIs" dxfId="135" priority="144" operator="lessThan">
      <formula>40</formula>
    </cfRule>
  </conditionalFormatting>
  <conditionalFormatting sqref="R11:T60">
    <cfRule type="cellIs" dxfId="134" priority="127" operator="equal">
      <formula>"E"</formula>
    </cfRule>
    <cfRule type="cellIs" dxfId="133" priority="128" operator="equal">
      <formula>"D"</formula>
    </cfRule>
    <cfRule type="cellIs" dxfId="132" priority="129" operator="equal">
      <formula>"C"</formula>
    </cfRule>
    <cfRule type="cellIs" dxfId="131" priority="130" operator="equal">
      <formula>"B"</formula>
    </cfRule>
    <cfRule type="cellIs" dxfId="130" priority="131" operator="equal">
      <formula>"A"</formula>
    </cfRule>
    <cfRule type="cellIs" dxfId="129" priority="132" operator="lessThan">
      <formula>0</formula>
    </cfRule>
    <cfRule type="cellIs" dxfId="128" priority="133" operator="between">
      <formula>65</formula>
      <formula>100</formula>
    </cfRule>
    <cfRule type="cellIs" dxfId="127" priority="134" operator="between">
      <formula>40</formula>
      <formula>64</formula>
    </cfRule>
    <cfRule type="cellIs" dxfId="126" priority="135" operator="lessThan">
      <formula>40</formula>
    </cfRule>
  </conditionalFormatting>
  <conditionalFormatting sqref="R11:T60">
    <cfRule type="cellIs" dxfId="125" priority="118" operator="equal">
      <formula>"E"</formula>
    </cfRule>
    <cfRule type="cellIs" dxfId="124" priority="119" operator="equal">
      <formula>"D"</formula>
    </cfRule>
    <cfRule type="cellIs" dxfId="123" priority="120" operator="equal">
      <formula>"C"</formula>
    </cfRule>
    <cfRule type="cellIs" dxfId="122" priority="121" operator="equal">
      <formula>"B"</formula>
    </cfRule>
    <cfRule type="cellIs" dxfId="121" priority="122" operator="equal">
      <formula>"A"</formula>
    </cfRule>
    <cfRule type="cellIs" dxfId="120" priority="123" operator="lessThan">
      <formula>0</formula>
    </cfRule>
    <cfRule type="cellIs" dxfId="119" priority="124" operator="between">
      <formula>65</formula>
      <formula>100</formula>
    </cfRule>
    <cfRule type="cellIs" dxfId="118" priority="125" operator="between">
      <formula>40</formula>
      <formula>64</formula>
    </cfRule>
    <cfRule type="cellIs" dxfId="117" priority="126" operator="lessThan">
      <formula>40</formula>
    </cfRule>
  </conditionalFormatting>
  <conditionalFormatting sqref="R11:T60">
    <cfRule type="cellIs" dxfId="116" priority="109" operator="equal">
      <formula>"E"</formula>
    </cfRule>
    <cfRule type="cellIs" dxfId="115" priority="110" operator="equal">
      <formula>"D"</formula>
    </cfRule>
    <cfRule type="cellIs" dxfId="114" priority="111" operator="equal">
      <formula>"C"</formula>
    </cfRule>
    <cfRule type="cellIs" dxfId="113" priority="112" operator="equal">
      <formula>"B"</formula>
    </cfRule>
    <cfRule type="cellIs" dxfId="112" priority="113" operator="equal">
      <formula>"A"</formula>
    </cfRule>
    <cfRule type="cellIs" dxfId="111" priority="114" operator="lessThan">
      <formula>0</formula>
    </cfRule>
    <cfRule type="cellIs" dxfId="110" priority="115" operator="between">
      <formula>65</formula>
      <formula>100</formula>
    </cfRule>
    <cfRule type="cellIs" dxfId="109" priority="116" operator="between">
      <formula>40</formula>
      <formula>64</formula>
    </cfRule>
    <cfRule type="cellIs" dxfId="108" priority="117" operator="lessThan">
      <formula>40</formula>
    </cfRule>
  </conditionalFormatting>
  <conditionalFormatting sqref="T11:T60">
    <cfRule type="cellIs" dxfId="107" priority="100" operator="equal">
      <formula>"E"</formula>
    </cfRule>
    <cfRule type="cellIs" dxfId="106" priority="101" operator="equal">
      <formula>"D"</formula>
    </cfRule>
    <cfRule type="cellIs" dxfId="105" priority="102" operator="equal">
      <formula>"C"</formula>
    </cfRule>
    <cfRule type="cellIs" dxfId="104" priority="103" operator="equal">
      <formula>"B"</formula>
    </cfRule>
    <cfRule type="cellIs" dxfId="103" priority="104" operator="equal">
      <formula>"A"</formula>
    </cfRule>
    <cfRule type="cellIs" dxfId="102" priority="105" operator="lessThan">
      <formula>0</formula>
    </cfRule>
    <cfRule type="cellIs" dxfId="101" priority="106" operator="between">
      <formula>65</formula>
      <formula>100</formula>
    </cfRule>
    <cfRule type="cellIs" dxfId="100" priority="107" operator="between">
      <formula>40</formula>
      <formula>64</formula>
    </cfRule>
    <cfRule type="cellIs" dxfId="99" priority="108" operator="lessThan">
      <formula>40</formula>
    </cfRule>
  </conditionalFormatting>
  <conditionalFormatting sqref="S11:S60">
    <cfRule type="cellIs" dxfId="98" priority="91" operator="equal">
      <formula>"E"</formula>
    </cfRule>
    <cfRule type="cellIs" dxfId="97" priority="92" operator="equal">
      <formula>"D"</formula>
    </cfRule>
    <cfRule type="cellIs" dxfId="96" priority="93" operator="equal">
      <formula>"C"</formula>
    </cfRule>
    <cfRule type="cellIs" dxfId="95" priority="94" operator="equal">
      <formula>"B"</formula>
    </cfRule>
    <cfRule type="cellIs" dxfId="94" priority="95" operator="equal">
      <formula>"A"</formula>
    </cfRule>
    <cfRule type="cellIs" dxfId="93" priority="96" operator="lessThan">
      <formula>0</formula>
    </cfRule>
    <cfRule type="cellIs" dxfId="92" priority="97" operator="between">
      <formula>65</formula>
      <formula>100</formula>
    </cfRule>
    <cfRule type="cellIs" dxfId="91" priority="98" operator="between">
      <formula>40</formula>
      <formula>64</formula>
    </cfRule>
    <cfRule type="cellIs" dxfId="90" priority="99" operator="lessThan">
      <formula>40</formula>
    </cfRule>
  </conditionalFormatting>
  <conditionalFormatting sqref="T11:T60">
    <cfRule type="cellIs" dxfId="89" priority="82" operator="equal">
      <formula>"E"</formula>
    </cfRule>
    <cfRule type="cellIs" dxfId="88" priority="83" operator="equal">
      <formula>"D"</formula>
    </cfRule>
    <cfRule type="cellIs" dxfId="87" priority="84" operator="equal">
      <formula>"C"</formula>
    </cfRule>
    <cfRule type="cellIs" dxfId="86" priority="85" operator="equal">
      <formula>"B"</formula>
    </cfRule>
    <cfRule type="cellIs" dxfId="85" priority="86" operator="equal">
      <formula>"A"</formula>
    </cfRule>
    <cfRule type="cellIs" dxfId="84" priority="87" operator="lessThan">
      <formula>0</formula>
    </cfRule>
    <cfRule type="cellIs" dxfId="83" priority="88" operator="between">
      <formula>65</formula>
      <formula>100</formula>
    </cfRule>
    <cfRule type="cellIs" dxfId="82" priority="89" operator="between">
      <formula>40</formula>
      <formula>64</formula>
    </cfRule>
    <cfRule type="cellIs" dxfId="81" priority="90" operator="lessThan">
      <formula>40</formula>
    </cfRule>
  </conditionalFormatting>
  <conditionalFormatting sqref="T11:T60">
    <cfRule type="cellIs" dxfId="80" priority="73" operator="equal">
      <formula>"E"</formula>
    </cfRule>
    <cfRule type="cellIs" dxfId="79" priority="74" operator="equal">
      <formula>"D"</formula>
    </cfRule>
    <cfRule type="cellIs" dxfId="78" priority="75" operator="equal">
      <formula>"C"</formula>
    </cfRule>
    <cfRule type="cellIs" dxfId="77" priority="76" operator="equal">
      <formula>"B"</formula>
    </cfRule>
    <cfRule type="cellIs" dxfId="76" priority="77" operator="equal">
      <formula>"A"</formula>
    </cfRule>
    <cfRule type="cellIs" dxfId="75" priority="78" operator="lessThan">
      <formula>0</formula>
    </cfRule>
    <cfRule type="cellIs" dxfId="74" priority="79" operator="between">
      <formula>65</formula>
      <formula>100</formula>
    </cfRule>
    <cfRule type="cellIs" dxfId="73" priority="80" operator="between">
      <formula>40</formula>
      <formula>64</formula>
    </cfRule>
    <cfRule type="cellIs" dxfId="72" priority="81" operator="lessThan">
      <formula>40</formula>
    </cfRule>
  </conditionalFormatting>
  <conditionalFormatting sqref="E47:E60">
    <cfRule type="cellIs" dxfId="71" priority="64" operator="equal">
      <formula>"E"</formula>
    </cfRule>
    <cfRule type="cellIs" dxfId="70" priority="65" operator="equal">
      <formula>"D"</formula>
    </cfRule>
    <cfRule type="cellIs" dxfId="69" priority="66" operator="equal">
      <formula>"C"</formula>
    </cfRule>
    <cfRule type="cellIs" dxfId="68" priority="67" operator="equal">
      <formula>"B"</formula>
    </cfRule>
    <cfRule type="cellIs" dxfId="67" priority="68" operator="equal">
      <formula>"A"</formula>
    </cfRule>
    <cfRule type="cellIs" dxfId="66" priority="69" operator="lessThan">
      <formula>0</formula>
    </cfRule>
    <cfRule type="cellIs" dxfId="65" priority="70" operator="between">
      <formula>65</formula>
      <formula>100</formula>
    </cfRule>
    <cfRule type="cellIs" dxfId="64" priority="71" operator="between">
      <formula>40</formula>
      <formula>64</formula>
    </cfRule>
    <cfRule type="cellIs" dxfId="63" priority="72" operator="lessThan">
      <formula>40</formula>
    </cfRule>
  </conditionalFormatting>
  <conditionalFormatting sqref="G47:G60">
    <cfRule type="cellIs" dxfId="62" priority="55" operator="equal">
      <formula>"E"</formula>
    </cfRule>
    <cfRule type="cellIs" dxfId="61" priority="56" operator="equal">
      <formula>"D"</formula>
    </cfRule>
    <cfRule type="cellIs" dxfId="60" priority="57" operator="equal">
      <formula>"C"</formula>
    </cfRule>
    <cfRule type="cellIs" dxfId="59" priority="58" operator="equal">
      <formula>"B"</formula>
    </cfRule>
    <cfRule type="cellIs" dxfId="58" priority="59" operator="equal">
      <formula>"A"</formula>
    </cfRule>
    <cfRule type="cellIs" dxfId="57" priority="60" operator="lessThan">
      <formula>0</formula>
    </cfRule>
    <cfRule type="cellIs" dxfId="56" priority="61" operator="between">
      <formula>65</formula>
      <formula>100</formula>
    </cfRule>
    <cfRule type="cellIs" dxfId="55" priority="62" operator="between">
      <formula>40</formula>
      <formula>64</formula>
    </cfRule>
    <cfRule type="cellIs" dxfId="54" priority="63" operator="lessThan">
      <formula>40</formula>
    </cfRule>
  </conditionalFormatting>
  <conditionalFormatting sqref="I47:I60">
    <cfRule type="cellIs" dxfId="53" priority="46" operator="equal">
      <formula>"E"</formula>
    </cfRule>
    <cfRule type="cellIs" dxfId="52" priority="47" operator="equal">
      <formula>"D"</formula>
    </cfRule>
    <cfRule type="cellIs" dxfId="51" priority="48" operator="equal">
      <formula>"C"</formula>
    </cfRule>
    <cfRule type="cellIs" dxfId="50" priority="49" operator="equal">
      <formula>"B"</formula>
    </cfRule>
    <cfRule type="cellIs" dxfId="49" priority="50" operator="equal">
      <formula>"A"</formula>
    </cfRule>
    <cfRule type="cellIs" dxfId="48" priority="51" operator="lessThan">
      <formula>0</formula>
    </cfRule>
    <cfRule type="cellIs" dxfId="47" priority="52" operator="between">
      <formula>65</formula>
      <formula>100</formula>
    </cfRule>
    <cfRule type="cellIs" dxfId="46" priority="53" operator="between">
      <formula>40</formula>
      <formula>64</formula>
    </cfRule>
    <cfRule type="cellIs" dxfId="45" priority="54" operator="lessThan">
      <formula>40</formula>
    </cfRule>
  </conditionalFormatting>
  <conditionalFormatting sqref="K47:K60">
    <cfRule type="cellIs" dxfId="44" priority="37" operator="equal">
      <formula>"E"</formula>
    </cfRule>
    <cfRule type="cellIs" dxfId="43" priority="38" operator="equal">
      <formula>"D"</formula>
    </cfRule>
    <cfRule type="cellIs" dxfId="42" priority="39" operator="equal">
      <formula>"C"</formula>
    </cfRule>
    <cfRule type="cellIs" dxfId="41" priority="40" operator="equal">
      <formula>"B"</formula>
    </cfRule>
    <cfRule type="cellIs" dxfId="40" priority="41" operator="equal">
      <formula>"A"</formula>
    </cfRule>
    <cfRule type="cellIs" dxfId="39" priority="42" operator="lessThan">
      <formula>0</formula>
    </cfRule>
    <cfRule type="cellIs" dxfId="38" priority="43" operator="between">
      <formula>65</formula>
      <formula>100</formula>
    </cfRule>
    <cfRule type="cellIs" dxfId="37" priority="44" operator="between">
      <formula>40</formula>
      <formula>64</formula>
    </cfRule>
    <cfRule type="cellIs" dxfId="36" priority="45" operator="lessThan">
      <formula>40</formula>
    </cfRule>
  </conditionalFormatting>
  <conditionalFormatting sqref="M47:M60">
    <cfRule type="cellIs" dxfId="35" priority="28" operator="equal">
      <formula>"E"</formula>
    </cfRule>
    <cfRule type="cellIs" dxfId="34" priority="29" operator="equal">
      <formula>"D"</formula>
    </cfRule>
    <cfRule type="cellIs" dxfId="33" priority="30" operator="equal">
      <formula>"C"</formula>
    </cfRule>
    <cfRule type="cellIs" dxfId="32" priority="31" operator="equal">
      <formula>"B"</formula>
    </cfRule>
    <cfRule type="cellIs" dxfId="31" priority="32" operator="equal">
      <formula>"A"</formula>
    </cfRule>
    <cfRule type="cellIs" dxfId="30" priority="33" operator="lessThan">
      <formula>0</formula>
    </cfRule>
    <cfRule type="cellIs" dxfId="29" priority="34" operator="between">
      <formula>65</formula>
      <formula>100</formula>
    </cfRule>
    <cfRule type="cellIs" dxfId="28" priority="35" operator="between">
      <formula>40</formula>
      <formula>64</formula>
    </cfRule>
    <cfRule type="cellIs" dxfId="27" priority="36" operator="lessThan">
      <formula>40</formula>
    </cfRule>
  </conditionalFormatting>
  <conditionalFormatting sqref="O47:O60">
    <cfRule type="cellIs" dxfId="26" priority="19" operator="equal">
      <formula>"E"</formula>
    </cfRule>
    <cfRule type="cellIs" dxfId="25" priority="20" operator="equal">
      <formula>"D"</formula>
    </cfRule>
    <cfRule type="cellIs" dxfId="24" priority="21" operator="equal">
      <formula>"C"</formula>
    </cfRule>
    <cfRule type="cellIs" dxfId="23" priority="22" operator="equal">
      <formula>"B"</formula>
    </cfRule>
    <cfRule type="cellIs" dxfId="22" priority="23" operator="equal">
      <formula>"A"</formula>
    </cfRule>
    <cfRule type="cellIs" dxfId="21" priority="24" operator="lessThan">
      <formula>0</formula>
    </cfRule>
    <cfRule type="cellIs" dxfId="20" priority="25" operator="between">
      <formula>65</formula>
      <formula>100</formula>
    </cfRule>
    <cfRule type="cellIs" dxfId="19" priority="26" operator="between">
      <formula>40</formula>
      <formula>64</formula>
    </cfRule>
    <cfRule type="cellIs" dxfId="18" priority="27" operator="lessThan">
      <formula>40</formula>
    </cfRule>
  </conditionalFormatting>
  <conditionalFormatting sqref="Q47:Q60">
    <cfRule type="cellIs" dxfId="17" priority="10" operator="equal">
      <formula>"E"</formula>
    </cfRule>
    <cfRule type="cellIs" dxfId="16" priority="11" operator="equal">
      <formula>"D"</formula>
    </cfRule>
    <cfRule type="cellIs" dxfId="15" priority="12" operator="equal">
      <formula>"C"</formula>
    </cfRule>
    <cfRule type="cellIs" dxfId="14" priority="13" operator="equal">
      <formula>"B"</formula>
    </cfRule>
    <cfRule type="cellIs" dxfId="13" priority="14" operator="equal">
      <formula>"A"</formula>
    </cfRule>
    <cfRule type="cellIs" dxfId="12" priority="15" operator="lessThan">
      <formula>0</formula>
    </cfRule>
    <cfRule type="cellIs" dxfId="11" priority="16" operator="between">
      <formula>65</formula>
      <formula>100</formula>
    </cfRule>
    <cfRule type="cellIs" dxfId="10" priority="17" operator="between">
      <formula>40</formula>
      <formula>64</formula>
    </cfRule>
    <cfRule type="cellIs" dxfId="9" priority="18" operator="lessThan">
      <formula>40</formula>
    </cfRule>
  </conditionalFormatting>
  <conditionalFormatting sqref="S47:S60">
    <cfRule type="cellIs" dxfId="8" priority="1" operator="equal">
      <formula>"E"</formula>
    </cfRule>
    <cfRule type="cellIs" dxfId="7" priority="2" operator="equal">
      <formula>"D"</formula>
    </cfRule>
    <cfRule type="cellIs" dxfId="6" priority="3" operator="equal">
      <formula>"C"</formula>
    </cfRule>
    <cfRule type="cellIs" dxfId="5" priority="4" operator="equal">
      <formula>"B"</formula>
    </cfRule>
    <cfRule type="cellIs" dxfId="4" priority="5" operator="equal">
      <formula>"A"</formula>
    </cfRule>
    <cfRule type="cellIs" dxfId="3" priority="6" operator="lessThan">
      <formula>0</formula>
    </cfRule>
    <cfRule type="cellIs" dxfId="2" priority="7" operator="between">
      <formula>65</formula>
      <formula>100</formula>
    </cfRule>
    <cfRule type="cellIs" dxfId="1" priority="8" operator="between">
      <formula>40</formula>
      <formula>64</formula>
    </cfRule>
    <cfRule type="cellIs" dxfId="0" priority="9" operator="lessThan">
      <formula>40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9.140625" style="31"/>
    <col min="2" max="2" width="30.5703125" style="31" bestFit="1" customWidth="1"/>
    <col min="3" max="3" width="19.5703125" style="37" customWidth="1"/>
    <col min="4" max="8" width="9.140625" style="31"/>
    <col min="9" max="9" width="10.5703125" style="31" bestFit="1" customWidth="1"/>
    <col min="10" max="16384" width="9.140625" style="31"/>
  </cols>
  <sheetData>
    <row r="1" spans="1:10" x14ac:dyDescent="0.25">
      <c r="B1" s="107" t="str">
        <f>"ANALISIS GPMP "&amp;RESULT!C5</f>
        <v>ANALISIS GPMP SAINS</v>
      </c>
      <c r="C1" s="107"/>
      <c r="D1" s="107"/>
      <c r="E1" s="107"/>
      <c r="F1" s="107"/>
      <c r="G1" s="107"/>
      <c r="H1" s="107"/>
      <c r="I1" s="107"/>
      <c r="J1" s="107"/>
    </row>
    <row r="2" spans="1:10" x14ac:dyDescent="0.25">
      <c r="B2" s="107" t="str">
        <f>RESULT!C7</f>
        <v>6 UNGU</v>
      </c>
      <c r="C2" s="107"/>
      <c r="D2" s="107"/>
      <c r="E2" s="107"/>
      <c r="F2" s="107"/>
      <c r="G2" s="107"/>
      <c r="H2" s="107"/>
      <c r="I2" s="107"/>
      <c r="J2" s="107"/>
    </row>
    <row r="4" spans="1:10" x14ac:dyDescent="0.25">
      <c r="B4" s="108" t="s">
        <v>66</v>
      </c>
      <c r="C4" s="109" t="s">
        <v>72</v>
      </c>
      <c r="D4" s="110" t="s">
        <v>26</v>
      </c>
      <c r="E4" s="110" t="s">
        <v>27</v>
      </c>
      <c r="F4" s="111" t="s">
        <v>28</v>
      </c>
      <c r="G4" s="111" t="s">
        <v>29</v>
      </c>
      <c r="H4" s="112" t="s">
        <v>23</v>
      </c>
      <c r="I4" s="113" t="s">
        <v>67</v>
      </c>
      <c r="J4" s="108" t="s">
        <v>68</v>
      </c>
    </row>
    <row r="5" spans="1:10" x14ac:dyDescent="0.25">
      <c r="B5" s="114" t="str">
        <f>RESULT!C8</f>
        <v>UJIAN 1</v>
      </c>
      <c r="C5" s="115">
        <f>SUM(D5:H5)</f>
        <v>36</v>
      </c>
      <c r="D5" s="115">
        <f>COUNTIF(RESULT!$D$11:$D$46,"A")</f>
        <v>3</v>
      </c>
      <c r="E5" s="115">
        <f>COUNTIF(RESULT!$D$11:$D$46,"B")</f>
        <v>4</v>
      </c>
      <c r="F5" s="115">
        <f>COUNTIF(RESULT!$D$11:$D$46,"C")</f>
        <v>7</v>
      </c>
      <c r="G5" s="115">
        <f>COUNTIF(RESULT!$D$11:$D$46,"D")</f>
        <v>8</v>
      </c>
      <c r="H5" s="115">
        <f>COUNTIF(RESULT!$D$11:$D$46,"E")</f>
        <v>14</v>
      </c>
      <c r="I5" s="116">
        <f t="shared" ref="I5:I13" si="0">(D5+E5+F5+G5)/(D5+E5+F5+G5+H5)*100</f>
        <v>61.111111111111114</v>
      </c>
      <c r="J5" s="117">
        <f>(D5*1+E5*2+F5*3+G5*4+H5*5)/(D5+E5+F5+G5+H5)</f>
        <v>3.7222222222222223</v>
      </c>
    </row>
    <row r="6" spans="1:10" x14ac:dyDescent="0.25">
      <c r="B6" s="118" t="str">
        <f>RESULT!E8</f>
        <v>PEPERIKSAAN SEMESTER 1</v>
      </c>
      <c r="C6" s="119">
        <f t="shared" ref="C6:C13" si="1">SUM(D6:H6)</f>
        <v>36</v>
      </c>
      <c r="D6" s="41">
        <f>COUNTIF(RESULT!$F$11:$F$46,"A")</f>
        <v>2</v>
      </c>
      <c r="E6" s="41">
        <f>COUNTIF(RESULT!$F$11:$F$46,"B")</f>
        <v>6</v>
      </c>
      <c r="F6" s="41">
        <f>COUNTIF(RESULT!$F$11:$F$46,"C")</f>
        <v>11</v>
      </c>
      <c r="G6" s="41">
        <f>COUNTIF(RESULT!$F$11:$F$46,"D")</f>
        <v>7</v>
      </c>
      <c r="H6" s="41">
        <f>COUNTIF(RESULT!$F$11:$F$46,"E")</f>
        <v>10</v>
      </c>
      <c r="I6" s="120">
        <f t="shared" si="0"/>
        <v>72.222222222222214</v>
      </c>
      <c r="J6" s="121">
        <f t="shared" ref="J6:J13" si="2">(D6*1+E6*2+F6*3+G6*4+H6*5)/(D6+E6+F6+G6+H6)</f>
        <v>3.4722222222222223</v>
      </c>
    </row>
    <row r="7" spans="1:10" x14ac:dyDescent="0.25">
      <c r="B7" s="114" t="str">
        <f>RESULT!G8</f>
        <v>SET 1</v>
      </c>
      <c r="C7" s="115">
        <f t="shared" si="1"/>
        <v>36</v>
      </c>
      <c r="D7" s="115">
        <f>COUNTIF(RESULT!$H$11:$H$46,"A")</f>
        <v>0</v>
      </c>
      <c r="E7" s="115">
        <f>COUNTIF(RESULT!$H$11:$H$46,"B")</f>
        <v>5</v>
      </c>
      <c r="F7" s="115">
        <f>COUNTIF(RESULT!$H$11:$H$46,"C")</f>
        <v>10</v>
      </c>
      <c r="G7" s="115">
        <f>COUNTIF(RESULT!$H$11:$H$46,"D")</f>
        <v>13</v>
      </c>
      <c r="H7" s="115">
        <f>COUNTIF(RESULT!$H$11:$H$46,"E")</f>
        <v>8</v>
      </c>
      <c r="I7" s="116">
        <f>(D7+E7+F7+G7)/(D7+E7+F7+G7+H7)*100</f>
        <v>77.777777777777786</v>
      </c>
      <c r="J7" s="117">
        <f t="shared" si="2"/>
        <v>3.6666666666666665</v>
      </c>
    </row>
    <row r="8" spans="1:10" x14ac:dyDescent="0.25">
      <c r="B8" s="122" t="str">
        <f>RESULT!I8</f>
        <v>PERCUBAAN 1</v>
      </c>
      <c r="C8" s="119">
        <f t="shared" si="1"/>
        <v>36</v>
      </c>
      <c r="D8" s="119">
        <f>COUNTIF(RESULT!$J$11:$J$46,"A")</f>
        <v>4</v>
      </c>
      <c r="E8" s="119">
        <f>COUNTIF(RESULT!$J$11:$J$46,"B")</f>
        <v>9</v>
      </c>
      <c r="F8" s="119">
        <f>COUNTIF(RESULT!$J$11:$J$46,"C")</f>
        <v>9</v>
      </c>
      <c r="G8" s="119">
        <f>COUNTIF(RESULT!$J$11:$J$46,"D")</f>
        <v>7</v>
      </c>
      <c r="H8" s="119">
        <f>COUNTIF(RESULT!$J$11:$J$46,"E")</f>
        <v>7</v>
      </c>
      <c r="I8" s="120">
        <f t="shared" si="0"/>
        <v>80.555555555555557</v>
      </c>
      <c r="J8" s="121">
        <f t="shared" si="2"/>
        <v>3.1111111111111112</v>
      </c>
    </row>
    <row r="9" spans="1:10" x14ac:dyDescent="0.25">
      <c r="B9" s="114" t="str">
        <f>RESULT!K8</f>
        <v>KERTAS MODEL 2</v>
      </c>
      <c r="C9" s="115">
        <f t="shared" si="1"/>
        <v>36</v>
      </c>
      <c r="D9" s="115">
        <f>COUNTIF(RESULT!$L$11:$L$46,"A")</f>
        <v>4</v>
      </c>
      <c r="E9" s="115">
        <f>COUNTIF(RESULT!$L$11:$L$46,"B")</f>
        <v>7</v>
      </c>
      <c r="F9" s="115">
        <f>COUNTIF(RESULT!$L$11:$L$46,"C")</f>
        <v>11</v>
      </c>
      <c r="G9" s="115">
        <f>COUNTIF(RESULT!$L$11:$L$46,"D")</f>
        <v>5</v>
      </c>
      <c r="H9" s="115">
        <f>COUNTIF(RESULT!$L$11:$L$46,"E")</f>
        <v>9</v>
      </c>
      <c r="I9" s="116">
        <f t="shared" si="0"/>
        <v>75</v>
      </c>
      <c r="J9" s="117">
        <f t="shared" si="2"/>
        <v>3.2222222222222223</v>
      </c>
    </row>
    <row r="10" spans="1:10" x14ac:dyDescent="0.25">
      <c r="A10" s="123"/>
      <c r="B10" s="122" t="str">
        <f>RESULT!M8</f>
        <v>KERTAS MODEL 3</v>
      </c>
      <c r="C10" s="119">
        <f t="shared" si="1"/>
        <v>36</v>
      </c>
      <c r="D10" s="119">
        <f>COUNTIF(RESULT!$N$11:$N$46,"A")</f>
        <v>2</v>
      </c>
      <c r="E10" s="119">
        <f>COUNTIF(RESULT!$N$11:$N$46,"B")</f>
        <v>8</v>
      </c>
      <c r="F10" s="119">
        <f>COUNTIF(RESULT!$N$11:$N$46,"C")</f>
        <v>12</v>
      </c>
      <c r="G10" s="119">
        <f>COUNTIF(RESULT!$N$11:$N$46,"D")</f>
        <v>8</v>
      </c>
      <c r="H10" s="119">
        <f>COUNTIF(RESULT!$N$11:$N$46,"E")</f>
        <v>6</v>
      </c>
      <c r="I10" s="120">
        <f t="shared" si="0"/>
        <v>83.333333333333343</v>
      </c>
      <c r="J10" s="121">
        <f t="shared" si="2"/>
        <v>3.2222222222222223</v>
      </c>
    </row>
    <row r="11" spans="1:10" x14ac:dyDescent="0.25">
      <c r="A11" s="123"/>
      <c r="B11" s="114" t="str">
        <f>RESULT!O8</f>
        <v>KERTAS MODEL 4</v>
      </c>
      <c r="C11" s="115">
        <f t="shared" si="1"/>
        <v>31</v>
      </c>
      <c r="D11" s="115">
        <f>COUNTIF(RESULT!$P$11:$P$46,"A")</f>
        <v>6</v>
      </c>
      <c r="E11" s="115">
        <f>COUNTIF(RESULT!$P$11:$P$46,"B")</f>
        <v>6</v>
      </c>
      <c r="F11" s="115">
        <f>COUNTIF(RESULT!$P$11:$P$46,"C")</f>
        <v>11</v>
      </c>
      <c r="G11" s="115">
        <f>COUNTIF(RESULT!$P$11:$P$46,"D")</f>
        <v>6</v>
      </c>
      <c r="H11" s="115">
        <f>COUNTIF(RESULT!$P$11:$P$46,"E")</f>
        <v>2</v>
      </c>
      <c r="I11" s="116">
        <f t="shared" si="0"/>
        <v>93.548387096774192</v>
      </c>
      <c r="J11" s="117">
        <f t="shared" si="2"/>
        <v>2.7419354838709675</v>
      </c>
    </row>
    <row r="12" spans="1:10" x14ac:dyDescent="0.25">
      <c r="B12" s="122" t="str">
        <f>RESULT!Q8</f>
        <v>MODEL GENIUS 6</v>
      </c>
      <c r="C12" s="119">
        <f t="shared" si="1"/>
        <v>36</v>
      </c>
      <c r="D12" s="119">
        <f>COUNTIF(RESULT!$R$11:$R$46,"A")</f>
        <v>1</v>
      </c>
      <c r="E12" s="119">
        <f>COUNTIF(RESULT!$R$11:$R$46,"B")</f>
        <v>4</v>
      </c>
      <c r="F12" s="119">
        <f>COUNTIF(RESULT!$R$11:$R$46,"C")</f>
        <v>7</v>
      </c>
      <c r="G12" s="119">
        <f>COUNTIF(RESULT!$R$11:$R$46,"D")</f>
        <v>14</v>
      </c>
      <c r="H12" s="119">
        <f>COUNTIF(RESULT!$R$11:$R$46,"E")</f>
        <v>10</v>
      </c>
      <c r="I12" s="120">
        <f t="shared" si="0"/>
        <v>72.222222222222214</v>
      </c>
      <c r="J12" s="121">
        <f t="shared" si="2"/>
        <v>3.7777777777777777</v>
      </c>
    </row>
    <row r="13" spans="1:10" x14ac:dyDescent="0.25">
      <c r="B13" s="114" t="str">
        <f>RESULT!U8</f>
        <v>UPSR</v>
      </c>
      <c r="C13" s="115">
        <f t="shared" si="1"/>
        <v>36</v>
      </c>
      <c r="D13" s="115">
        <f>COUNTIF(RESULT!$V$11:$V$46,"A")</f>
        <v>1</v>
      </c>
      <c r="E13" s="115">
        <f>COUNTIF(RESULT!$V$11:$V$46,"B")</f>
        <v>8</v>
      </c>
      <c r="F13" s="115">
        <f>COUNTIF(RESULT!$V$11:$V$46,"C")</f>
        <v>15</v>
      </c>
      <c r="G13" s="115">
        <f>COUNTIF(RESULT!$V$11:$V$46,"D")</f>
        <v>10</v>
      </c>
      <c r="H13" s="115">
        <f>COUNTIF(RESULT!$V$11:$V$46,"E")</f>
        <v>2</v>
      </c>
      <c r="I13" s="116">
        <f t="shared" si="0"/>
        <v>94.444444444444443</v>
      </c>
      <c r="J13" s="117">
        <f t="shared" si="2"/>
        <v>3.1111111111111112</v>
      </c>
    </row>
    <row r="14" spans="1:10" x14ac:dyDescent="0.25">
      <c r="B14" s="37"/>
      <c r="D14" s="37"/>
      <c r="E14" s="37"/>
      <c r="F14" s="37"/>
      <c r="G14" s="37"/>
      <c r="H14" s="37"/>
      <c r="I14" s="124"/>
      <c r="J14" s="125"/>
    </row>
    <row r="15" spans="1:10" x14ac:dyDescent="0.25">
      <c r="B15" s="37"/>
      <c r="D15" s="37"/>
      <c r="E15" s="37"/>
      <c r="F15" s="37"/>
      <c r="G15" s="37"/>
      <c r="H15" s="37"/>
      <c r="J15" s="37"/>
    </row>
    <row r="16" spans="1:10" x14ac:dyDescent="0.25">
      <c r="B16" s="31" t="s">
        <v>69</v>
      </c>
    </row>
    <row r="17" spans="2:4" x14ac:dyDescent="0.25">
      <c r="D17" s="37"/>
    </row>
    <row r="20" spans="2:4" x14ac:dyDescent="0.25">
      <c r="B20" s="31" t="s">
        <v>70</v>
      </c>
    </row>
    <row r="21" spans="2:4" x14ac:dyDescent="0.25">
      <c r="B21" s="31" t="str">
        <f>RESULT!C6</f>
        <v>MUHD TAMRIN TAMPA</v>
      </c>
    </row>
    <row r="22" spans="2:4" x14ac:dyDescent="0.25">
      <c r="B22" s="31" t="str">
        <f>"GURU "&amp;RESULT!C5</f>
        <v>GURU SAINS</v>
      </c>
    </row>
  </sheetData>
  <sheetProtection algorithmName="SHA-512" hashValue="KM2RhUz65hOvOe95lvAyzoYnnia9UlLCVkdDAgk7KZViY9x7GJ+CHKlPWxliEMbmL2PeaRER2fVNwVj2JPL5Mg==" saltValue="b85xKVPoNal9A2tLsr3WiA==" spinCount="100000" sheet="1" objects="1" scenarios="1"/>
  <mergeCells count="2">
    <mergeCell ref="B1:J1"/>
    <mergeCell ref="B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19" sqref="F19"/>
    </sheetView>
  </sheetViews>
  <sheetFormatPr defaultRowHeight="15" x14ac:dyDescent="0.25"/>
  <cols>
    <col min="2" max="2" width="30.5703125" bestFit="1" customWidth="1"/>
    <col min="3" max="3" width="19.5703125" style="1" customWidth="1"/>
    <col min="9" max="9" width="10.5703125" bestFit="1" customWidth="1"/>
  </cols>
  <sheetData>
    <row r="1" spans="1:10" x14ac:dyDescent="0.25">
      <c r="B1" s="27" t="s">
        <v>71</v>
      </c>
      <c r="C1" s="27"/>
      <c r="D1" s="27"/>
      <c r="E1" s="27"/>
      <c r="F1" s="27"/>
      <c r="G1" s="27"/>
      <c r="H1" s="27"/>
      <c r="I1" s="27"/>
      <c r="J1" s="27"/>
    </row>
    <row r="3" spans="1:10" x14ac:dyDescent="0.25">
      <c r="B3" s="21" t="s">
        <v>66</v>
      </c>
      <c r="C3" s="26" t="s">
        <v>72</v>
      </c>
      <c r="D3" s="22" t="s">
        <v>26</v>
      </c>
      <c r="E3" s="22" t="s">
        <v>27</v>
      </c>
      <c r="F3" s="23" t="s">
        <v>28</v>
      </c>
      <c r="G3" s="23" t="s">
        <v>29</v>
      </c>
      <c r="H3" s="24" t="s">
        <v>23</v>
      </c>
      <c r="I3" s="25" t="s">
        <v>67</v>
      </c>
      <c r="J3" s="21" t="s">
        <v>68</v>
      </c>
    </row>
    <row r="4" spans="1:10" x14ac:dyDescent="0.25">
      <c r="B4" s="13" t="s">
        <v>9</v>
      </c>
      <c r="C4" s="14">
        <v>36</v>
      </c>
      <c r="D4" s="14">
        <v>3</v>
      </c>
      <c r="E4" s="14">
        <v>4</v>
      </c>
      <c r="F4" s="14">
        <v>7</v>
      </c>
      <c r="G4" s="14">
        <v>8</v>
      </c>
      <c r="H4" s="14">
        <v>14</v>
      </c>
      <c r="I4" s="15">
        <v>61.111111111111114</v>
      </c>
      <c r="J4" s="16">
        <v>3.7222222222222223</v>
      </c>
    </row>
    <row r="5" spans="1:10" x14ac:dyDescent="0.25">
      <c r="B5" s="3" t="s">
        <v>10</v>
      </c>
      <c r="C5" s="4">
        <v>36</v>
      </c>
      <c r="D5" s="2">
        <v>2</v>
      </c>
      <c r="E5" s="2">
        <v>6</v>
      </c>
      <c r="F5" s="2">
        <v>11</v>
      </c>
      <c r="G5" s="2">
        <v>7</v>
      </c>
      <c r="H5" s="2">
        <v>10</v>
      </c>
      <c r="I5" s="5">
        <v>72.222222222222214</v>
      </c>
      <c r="J5" s="17">
        <v>3.4722222222222223</v>
      </c>
    </row>
    <row r="6" spans="1:10" x14ac:dyDescent="0.25">
      <c r="B6" s="13" t="s">
        <v>11</v>
      </c>
      <c r="C6" s="14">
        <v>35</v>
      </c>
      <c r="D6" s="14">
        <v>0</v>
      </c>
      <c r="E6" s="14">
        <v>5</v>
      </c>
      <c r="F6" s="14">
        <v>10</v>
      </c>
      <c r="G6" s="14">
        <v>12</v>
      </c>
      <c r="H6" s="14">
        <v>8</v>
      </c>
      <c r="I6" s="15">
        <v>77.142857142857153</v>
      </c>
      <c r="J6" s="16">
        <v>3.657142857142857</v>
      </c>
    </row>
    <row r="7" spans="1:10" x14ac:dyDescent="0.25">
      <c r="B7" s="6" t="s">
        <v>12</v>
      </c>
      <c r="C7" s="4">
        <v>36</v>
      </c>
      <c r="D7" s="4">
        <v>4</v>
      </c>
      <c r="E7" s="4">
        <v>9</v>
      </c>
      <c r="F7" s="4">
        <v>9</v>
      </c>
      <c r="G7" s="4">
        <v>7</v>
      </c>
      <c r="H7" s="4">
        <v>7</v>
      </c>
      <c r="I7" s="5">
        <v>80.555555555555557</v>
      </c>
      <c r="J7" s="17">
        <v>3.1111111111111112</v>
      </c>
    </row>
    <row r="8" spans="1:10" x14ac:dyDescent="0.25">
      <c r="B8" s="13" t="s">
        <v>13</v>
      </c>
      <c r="C8" s="14">
        <v>36</v>
      </c>
      <c r="D8" s="14">
        <v>4</v>
      </c>
      <c r="E8" s="14">
        <v>7</v>
      </c>
      <c r="F8" s="14">
        <v>11</v>
      </c>
      <c r="G8" s="14">
        <v>5</v>
      </c>
      <c r="H8" s="14">
        <v>9</v>
      </c>
      <c r="I8" s="15">
        <v>75</v>
      </c>
      <c r="J8" s="16">
        <v>3.2222222222222223</v>
      </c>
    </row>
    <row r="9" spans="1:10" x14ac:dyDescent="0.25">
      <c r="A9" s="18"/>
      <c r="B9" s="6" t="s">
        <v>14</v>
      </c>
      <c r="C9" s="4">
        <v>36</v>
      </c>
      <c r="D9" s="4">
        <v>2</v>
      </c>
      <c r="E9" s="4">
        <v>8</v>
      </c>
      <c r="F9" s="4">
        <v>12</v>
      </c>
      <c r="G9" s="4">
        <v>8</v>
      </c>
      <c r="H9" s="4">
        <v>6</v>
      </c>
      <c r="I9" s="5">
        <v>83.333333333333343</v>
      </c>
      <c r="J9" s="17">
        <v>3.2222222222222223</v>
      </c>
    </row>
    <row r="10" spans="1:10" x14ac:dyDescent="0.25">
      <c r="A10" s="18"/>
      <c r="B10" s="13" t="s">
        <v>15</v>
      </c>
      <c r="C10" s="14">
        <v>31</v>
      </c>
      <c r="D10" s="14">
        <v>6</v>
      </c>
      <c r="E10" s="14">
        <v>6</v>
      </c>
      <c r="F10" s="14">
        <v>11</v>
      </c>
      <c r="G10" s="14">
        <v>6</v>
      </c>
      <c r="H10" s="14">
        <v>2</v>
      </c>
      <c r="I10" s="15">
        <v>93.548387096774192</v>
      </c>
      <c r="J10" s="16">
        <v>2.7419354838709675</v>
      </c>
    </row>
    <row r="11" spans="1:10" x14ac:dyDescent="0.25">
      <c r="B11" s="6" t="s">
        <v>16</v>
      </c>
      <c r="C11" s="4">
        <v>36</v>
      </c>
      <c r="D11" s="4">
        <v>1</v>
      </c>
      <c r="E11" s="4">
        <v>4</v>
      </c>
      <c r="F11" s="4">
        <v>7</v>
      </c>
      <c r="G11" s="4">
        <v>14</v>
      </c>
      <c r="H11" s="4">
        <v>10</v>
      </c>
      <c r="I11" s="5">
        <v>72.222222222222214</v>
      </c>
      <c r="J11" s="17">
        <v>3.7777777777777777</v>
      </c>
    </row>
    <row r="12" spans="1:10" x14ac:dyDescent="0.25">
      <c r="B12" s="13" t="s">
        <v>18</v>
      </c>
      <c r="C12" s="14">
        <v>36</v>
      </c>
      <c r="D12" s="14">
        <v>1</v>
      </c>
      <c r="E12" s="14">
        <v>8</v>
      </c>
      <c r="F12" s="14">
        <v>15</v>
      </c>
      <c r="G12" s="14">
        <v>10</v>
      </c>
      <c r="H12" s="14">
        <v>2</v>
      </c>
      <c r="I12" s="15">
        <v>94.444444444444443</v>
      </c>
      <c r="J12" s="16">
        <v>3.1111111111111112</v>
      </c>
    </row>
    <row r="13" spans="1:10" x14ac:dyDescent="0.25">
      <c r="B13" s="1"/>
      <c r="D13" s="1"/>
      <c r="E13" s="1"/>
      <c r="F13" s="1"/>
      <c r="G13" s="1"/>
      <c r="H13" s="1"/>
      <c r="I13" s="19"/>
      <c r="J13" s="20"/>
    </row>
    <row r="14" spans="1:10" x14ac:dyDescent="0.25">
      <c r="B14" s="1"/>
      <c r="D14" s="1"/>
      <c r="E14" s="1"/>
      <c r="F14" s="1"/>
      <c r="G14" s="1"/>
      <c r="H14" s="1"/>
      <c r="J14" s="1"/>
    </row>
    <row r="16" spans="1:10" x14ac:dyDescent="0.25">
      <c r="D16" s="1"/>
    </row>
  </sheetData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showGridLines="0" showRowColHeaders="0" workbookViewId="0">
      <selection activeCell="P15" sqref="P15"/>
    </sheetView>
  </sheetViews>
  <sheetFormatPr defaultRowHeight="15" x14ac:dyDescent="0.25"/>
  <sheetData>
    <row r="1" spans="1:15" x14ac:dyDescent="0.25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</sheetData>
  <sheetProtection algorithmName="SHA-512" hashValue="t1heeglR90L9BKt/wTBYFxEPwqtola69X8HiBldTH3KPDXSscx+yk3lGvyZZ8PlVGBub2ApoSz6dCn2P4TyPzA==" saltValue="Em7xZ+/Orbeip/ypMTaS7w==" spinCount="100000" sheet="1" objects="1" scenarios="1"/>
  <mergeCells count="1">
    <mergeCell ref="A1:O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showGridLines="0" showRowColHeaders="0" zoomScale="90" zoomScaleNormal="90" workbookViewId="0">
      <selection activeCell="F27" sqref="F27"/>
    </sheetView>
  </sheetViews>
  <sheetFormatPr defaultRowHeight="15" x14ac:dyDescent="0.25"/>
  <sheetData>
    <row r="1" spans="1:15" x14ac:dyDescent="0.25">
      <c r="A1" s="28" t="s">
        <v>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</sheetData>
  <sheetProtection algorithmName="SHA-512" hashValue="zAPq0OItcFNLChmii+lSpE7pMB2mG+eCanUlzBYjNEc2LSzVmxrChHPkV7hM0VSkQNE++spk1ek6wAQVpk1qjQ==" saltValue="iofbj15L89pQw+nf8OAtOw==" spinCount="100000" sheet="1" objects="1" scenarios="1"/>
  <mergeCells count="1">
    <mergeCell ref="A1: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</vt:lpstr>
      <vt:lpstr>GPMP</vt:lpstr>
      <vt:lpstr>TEST</vt:lpstr>
      <vt:lpstr>GRAF 1</vt:lpstr>
      <vt:lpstr>GRAF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2017-04-04T02:55:55Z</dcterms:created>
  <dcterms:modified xsi:type="dcterms:W3CDTF">2017-04-06T01:23:18Z</dcterms:modified>
</cp:coreProperties>
</file>